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dduke-my.sharepoint.com/personal/tl225_duke_edu/Documents/"/>
    </mc:Choice>
  </mc:AlternateContent>
  <xr:revisionPtr revIDLastSave="122" documentId="8_{C0A1E038-862E-4CF9-AD32-2C70484EB0EA}" xr6:coauthVersionLast="47" xr6:coauthVersionMax="47" xr10:uidLastSave="{238C0591-9146-48FA-B3FB-77924D580F62}"/>
  <bookViews>
    <workbookView xWindow="-28920" yWindow="855" windowWidth="29040" windowHeight="15720" xr2:uid="{6E655E1B-24AE-422B-9D3E-D25EAD4D544C}"/>
  </bookViews>
  <sheets>
    <sheet name="Score Sheet" sheetId="2" r:id="rId1"/>
    <sheet name="Sheet1" sheetId="1" state="hidden" r:id="rId2"/>
    <sheet name="Shee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F8" i="2" s="1"/>
  <c r="O9" i="3"/>
  <c r="F7" i="2" s="1"/>
  <c r="O12" i="3"/>
  <c r="F10" i="2" s="1"/>
  <c r="P11" i="1"/>
  <c r="Q11" i="1" s="1"/>
  <c r="G9" i="2" s="1"/>
  <c r="O16" i="3"/>
  <c r="F14" i="2" s="1"/>
  <c r="O15" i="3"/>
  <c r="F13" i="2" s="1"/>
  <c r="O14" i="3"/>
  <c r="F12" i="2" s="1"/>
  <c r="O13" i="3"/>
  <c r="F11" i="2" s="1"/>
  <c r="O11" i="3"/>
  <c r="F9" i="2" s="1"/>
  <c r="O8" i="3"/>
  <c r="F6" i="2" s="1"/>
  <c r="O7" i="3"/>
  <c r="F5" i="2" s="1"/>
  <c r="P8" i="1"/>
  <c r="Q8" i="1" s="1"/>
  <c r="G6" i="2" s="1"/>
  <c r="O6" i="3"/>
  <c r="F4" i="2" s="1"/>
  <c r="P7" i="1"/>
  <c r="Q7" i="1" s="1"/>
  <c r="G5" i="2" s="1"/>
  <c r="P16" i="1"/>
  <c r="Q16" i="1" s="1"/>
  <c r="G14" i="2" s="1"/>
  <c r="P15" i="1"/>
  <c r="Q15" i="1" s="1"/>
  <c r="G13" i="2" s="1"/>
  <c r="P14" i="1"/>
  <c r="Q14" i="1" s="1"/>
  <c r="G12" i="2" s="1"/>
  <c r="P13" i="1"/>
  <c r="Q13" i="1" s="1"/>
  <c r="G11" i="2" s="1"/>
  <c r="P12" i="1"/>
  <c r="Q12" i="1" s="1"/>
  <c r="G10" i="2" s="1"/>
  <c r="P10" i="1"/>
  <c r="Q10" i="1" s="1"/>
  <c r="G8" i="2" s="1"/>
  <c r="P9" i="1"/>
  <c r="Q9" i="1" s="1"/>
  <c r="G7" i="2" s="1"/>
  <c r="P6" i="1"/>
  <c r="Q6" i="1" s="1"/>
  <c r="G4" i="2" s="1"/>
</calcChain>
</file>

<file path=xl/sharedStrings.xml><?xml version="1.0" encoding="utf-8"?>
<sst xmlns="http://schemas.openxmlformats.org/spreadsheetml/2006/main" count="75" uniqueCount="52">
  <si>
    <t>Psychological Construct</t>
  </si>
  <si>
    <t>Cutoff</t>
  </si>
  <si>
    <t>Item # from OSPRO-YF questionnaire</t>
  </si>
  <si>
    <t>#1</t>
  </si>
  <si>
    <t>#3</t>
  </si>
  <si>
    <t>#4</t>
  </si>
  <si>
    <t>#7</t>
  </si>
  <si>
    <t>#8</t>
  </si>
  <si>
    <t>#10</t>
  </si>
  <si>
    <t>#11</t>
  </si>
  <si>
    <t>#14</t>
  </si>
  <si>
    <t>#15</t>
  </si>
  <si>
    <t>#17</t>
  </si>
  <si>
    <t>Value</t>
  </si>
  <si>
    <t>Depression</t>
  </si>
  <si>
    <t>Anxiety</t>
  </si>
  <si>
    <t xml:space="preserve">Anger </t>
  </si>
  <si>
    <t>Fear Avoidance Beliefs - Physical Activity</t>
  </si>
  <si>
    <t>Fear Avoidance Beliefs - Work</t>
  </si>
  <si>
    <t>Pain Catastrophizing</t>
  </si>
  <si>
    <t>Kinesiophobia</t>
  </si>
  <si>
    <t>Pain Anxiety</t>
  </si>
  <si>
    <t>Pain Self-Efficacy Questionnaire</t>
  </si>
  <si>
    <t>Self-Efficacy for Rehabilitation</t>
  </si>
  <si>
    <t>Chronic Pain Exceptance</t>
  </si>
  <si>
    <t>Coefficients of weighting from logistic regression for screening tool items (Yellow Flag QuartileScoring)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</si>
  <si>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</si>
  <si>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</si>
  <si>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</si>
  <si>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</si>
  <si>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</si>
  <si>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</si>
  <si>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</si>
  <si>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</si>
  <si>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</si>
  <si>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</si>
  <si>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Yellow Flag?</t>
  </si>
  <si>
    <t>Depression - PHQ-9</t>
  </si>
  <si>
    <t>Anxiety - STAI</t>
  </si>
  <si>
    <t>Anger - STAXI</t>
  </si>
  <si>
    <t>Fear Avoidance Beliefs - Physical Activity - FABQ-PA</t>
  </si>
  <si>
    <t>Fear Avoidance Beliefs - Work - FABQ-W</t>
  </si>
  <si>
    <t>Pain Catastrophizing - PCS</t>
  </si>
  <si>
    <t>Kinesiophobia - TSK-11</t>
  </si>
  <si>
    <t>Pain Anxiety - PASS</t>
  </si>
  <si>
    <t>Pain Self-Efficacy Questionnaire - PSEQ</t>
  </si>
  <si>
    <t>Self-Efficacy for Rehabilitation - SER</t>
  </si>
  <si>
    <t>Chronic Pain Exceptance - CPAQ</t>
  </si>
  <si>
    <t>Intercept</t>
  </si>
  <si>
    <t>Coefficients of weighting for score estimates</t>
  </si>
  <si>
    <t>Score Estimate</t>
  </si>
  <si>
    <t>Enter scores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</si>
</sst>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424242"/>
      <name val="Consolas"/>
      <family val="3"/>
    </font>
    <font>
      <sz val="10"/>
      <color theme="1"/>
      <name val="Aptos Display"/>
      <family val="2"/>
      <scheme val="maj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1D1D1"/>
      </left>
      <right style="medium">
        <color rgb="FFD1D1D1"/>
      </right>
      <top style="medium">
        <color rgb="FFD1D1D1"/>
      </top>
      <bottom style="medium">
        <color rgb="FFD1D1D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horizontal="left" vertical="center" indent="2"/>
    </xf>
    <xf numFmtId="0" fontId="0" fillId="0" borderId="0" xfId="0" applyAlignment="1">
      <alignment horizontal="center"/>
    </xf>
    <xf numFmtId="164" fontId="0" fillId="0" borderId="0" xfId="0" applyNumberFormat="1"/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1A92-4509-40B9-ABBE-75F90F2A405F}">
  <dimension ref="B2:H17"/>
  <sheetViews>
    <sheetView tabSelected="1" workbookViewId="0">
      <selection activeCell="I11" sqref="I11"/>
    </sheetView>
  </sheetViews>
  <sheetFormatPr defaultRowHeight="14.4" x14ac:dyDescent="0.3"/>
  <cols>
    <col min="2" max="2" width="16" bestFit="1" customWidth="1"/>
    <col min="3" max="3" width="25.77734375" customWidth="1"/>
    <col min="5" max="5" width="63.44140625" bestFit="1" customWidth="1"/>
    <col min="6" max="6" width="22" customWidth="1"/>
    <col min="7" max="7" width="18.77734375" customWidth="1"/>
  </cols>
  <sheetData>
    <row r="2" spans="2:8" ht="21.6" thickBot="1" x14ac:dyDescent="0.45">
      <c r="B2" s="6"/>
      <c r="C2" s="6"/>
      <c r="D2" s="6"/>
      <c r="E2" s="6"/>
      <c r="F2" s="6"/>
      <c r="G2" s="6"/>
      <c r="H2" s="6"/>
    </row>
    <row r="3" spans="2:8" ht="21.6" thickBot="1" x14ac:dyDescent="0.45">
      <c r="B3" s="6"/>
      <c r="C3" s="7" t="s">
        <v>51</v>
      </c>
      <c r="D3" s="6"/>
      <c r="E3" s="8"/>
      <c r="F3" s="9" t="s">
        <v>50</v>
      </c>
      <c r="G3" s="10" t="s">
        <v>36</v>
      </c>
      <c r="H3" s="6"/>
    </row>
    <row r="4" spans="2:8" ht="21" x14ac:dyDescent="0.4">
      <c r="B4" s="11" t="s">
        <v>26</v>
      </c>
      <c r="C4" s="12">
        <v>0</v>
      </c>
      <c r="D4" s="13"/>
      <c r="E4" s="14" t="s">
        <v>37</v>
      </c>
      <c r="F4" s="15">
        <f>Sheet3!O6</f>
        <v>2.3120000000000007</v>
      </c>
      <c r="G4" s="16" t="str">
        <f>Sheet1!Q6</f>
        <v xml:space="preserve"> </v>
      </c>
      <c r="H4" s="6"/>
    </row>
    <row r="5" spans="2:8" ht="21" x14ac:dyDescent="0.4">
      <c r="B5" s="14" t="s">
        <v>27</v>
      </c>
      <c r="C5" s="16">
        <v>1</v>
      </c>
      <c r="D5" s="13"/>
      <c r="E5" s="14" t="s">
        <v>38</v>
      </c>
      <c r="F5" s="15">
        <f>Sheet3!O7</f>
        <v>33.442</v>
      </c>
      <c r="G5" s="16" t="str">
        <f>Sheet1!Q7</f>
        <v xml:space="preserve"> </v>
      </c>
      <c r="H5" s="6"/>
    </row>
    <row r="6" spans="2:8" ht="21" x14ac:dyDescent="0.4">
      <c r="B6" s="14" t="s">
        <v>28</v>
      </c>
      <c r="C6" s="16">
        <v>3</v>
      </c>
      <c r="D6" s="13"/>
      <c r="E6" s="14" t="s">
        <v>39</v>
      </c>
      <c r="F6" s="15">
        <f>Sheet3!O8</f>
        <v>22.725999999999999</v>
      </c>
      <c r="G6" s="16" t="str">
        <f>Sheet1!Q8</f>
        <v>YES</v>
      </c>
      <c r="H6" s="6"/>
    </row>
    <row r="7" spans="2:8" ht="21" x14ac:dyDescent="0.4">
      <c r="B7" s="14" t="s">
        <v>29</v>
      </c>
      <c r="C7" s="16">
        <v>1</v>
      </c>
      <c r="D7" s="13"/>
      <c r="E7" s="14" t="s">
        <v>40</v>
      </c>
      <c r="F7" s="15">
        <f>Sheet3!O9</f>
        <v>7.2360000000000007</v>
      </c>
      <c r="G7" s="16" t="str">
        <f>Sheet1!Q9</f>
        <v xml:space="preserve"> </v>
      </c>
      <c r="H7" s="6"/>
    </row>
    <row r="8" spans="2:8" ht="21" x14ac:dyDescent="0.4">
      <c r="B8" s="14" t="s">
        <v>30</v>
      </c>
      <c r="C8" s="16">
        <v>3</v>
      </c>
      <c r="D8" s="13"/>
      <c r="E8" s="14" t="s">
        <v>41</v>
      </c>
      <c r="F8" s="15">
        <f>Sheet3!O10</f>
        <v>6.8640000000000008</v>
      </c>
      <c r="G8" s="16" t="str">
        <f>Sheet1!Q10</f>
        <v xml:space="preserve"> </v>
      </c>
      <c r="H8" s="6"/>
    </row>
    <row r="9" spans="2:8" ht="21" x14ac:dyDescent="0.4">
      <c r="B9" s="14" t="s">
        <v>31</v>
      </c>
      <c r="C9" s="16">
        <v>0</v>
      </c>
      <c r="D9" s="13"/>
      <c r="E9" s="14" t="s">
        <v>42</v>
      </c>
      <c r="F9" s="15">
        <f>Sheet3!O11</f>
        <v>22.445999999999998</v>
      </c>
      <c r="G9" s="16" t="str">
        <f>Sheet1!Q11</f>
        <v>YES</v>
      </c>
      <c r="H9" s="6"/>
    </row>
    <row r="10" spans="2:8" ht="21" x14ac:dyDescent="0.4">
      <c r="B10" s="14" t="s">
        <v>32</v>
      </c>
      <c r="C10" s="16">
        <v>0</v>
      </c>
      <c r="D10" s="13"/>
      <c r="E10" s="14" t="s">
        <v>43</v>
      </c>
      <c r="F10" s="15">
        <f>Sheet3!O12</f>
        <v>18.195</v>
      </c>
      <c r="G10" s="16" t="str">
        <f>Sheet1!Q12</f>
        <v xml:space="preserve"> </v>
      </c>
      <c r="H10" s="6"/>
    </row>
    <row r="11" spans="2:8" ht="21" x14ac:dyDescent="0.4">
      <c r="B11" s="14" t="s">
        <v>33</v>
      </c>
      <c r="C11" s="16">
        <v>4</v>
      </c>
      <c r="D11" s="13"/>
      <c r="E11" s="14" t="s">
        <v>44</v>
      </c>
      <c r="F11" s="15">
        <f>Sheet3!O13</f>
        <v>29.127000000000002</v>
      </c>
      <c r="G11" s="16" t="str">
        <f>Sheet1!Q13</f>
        <v>YES</v>
      </c>
      <c r="H11" s="6"/>
    </row>
    <row r="12" spans="2:8" ht="21" x14ac:dyDescent="0.4">
      <c r="B12" s="14" t="s">
        <v>34</v>
      </c>
      <c r="C12" s="16">
        <v>4</v>
      </c>
      <c r="D12" s="13"/>
      <c r="E12" s="14" t="s">
        <v>45</v>
      </c>
      <c r="F12" s="15">
        <f>Sheet3!O14</f>
        <v>44.561</v>
      </c>
      <c r="G12" s="16" t="str">
        <f>Sheet1!Q14</f>
        <v xml:space="preserve"> </v>
      </c>
      <c r="H12" s="6"/>
    </row>
    <row r="13" spans="2:8" ht="21.6" thickBot="1" x14ac:dyDescent="0.45">
      <c r="B13" s="17" t="s">
        <v>35</v>
      </c>
      <c r="C13" s="18">
        <v>10</v>
      </c>
      <c r="D13" s="13"/>
      <c r="E13" s="14" t="s">
        <v>46</v>
      </c>
      <c r="F13" s="15">
        <f>Sheet3!O15</f>
        <v>111.423</v>
      </c>
      <c r="G13" s="16" t="str">
        <f>Sheet1!Q15</f>
        <v xml:space="preserve"> </v>
      </c>
      <c r="H13" s="6"/>
    </row>
    <row r="14" spans="2:8" ht="21.6" thickBot="1" x14ac:dyDescent="0.45">
      <c r="B14" s="6"/>
      <c r="C14" s="6"/>
      <c r="D14" s="6"/>
      <c r="E14" s="17" t="s">
        <v>47</v>
      </c>
      <c r="F14" s="19">
        <f>Sheet3!O16</f>
        <v>74.584000000000003</v>
      </c>
      <c r="G14" s="18" t="str">
        <f>Sheet1!Q16</f>
        <v xml:space="preserve"> </v>
      </c>
      <c r="H14" s="6"/>
    </row>
    <row r="15" spans="2:8" ht="21" x14ac:dyDescent="0.4">
      <c r="B15" s="6"/>
      <c r="C15" s="6"/>
      <c r="D15" s="6"/>
      <c r="E15" s="6"/>
      <c r="F15" s="6"/>
      <c r="G15" s="6"/>
      <c r="H15" s="6"/>
    </row>
    <row r="16" spans="2:8" ht="21" x14ac:dyDescent="0.4">
      <c r="B16" s="6"/>
      <c r="C16" s="6"/>
      <c r="D16" s="6"/>
      <c r="E16" s="6"/>
      <c r="F16" s="6"/>
      <c r="G16" s="6"/>
      <c r="H16" s="6"/>
    </row>
    <row r="17" spans="2:8" ht="21" x14ac:dyDescent="0.4">
      <c r="B17" s="6"/>
      <c r="C17" s="6"/>
      <c r="D17" s="6"/>
      <c r="E17" s="6"/>
      <c r="F17" s="6"/>
      <c r="G17" s="6"/>
      <c r="H17" s="6"/>
    </row>
  </sheetData>
  <phoneticPr fontId="1" type="noConversion"/>
  <conditionalFormatting sqref="G4:G14">
    <cfRule type="cellIs" dxfId="0" priority="1" operator="equal">
      <formula>"YES"</formula>
    </cfRule>
  </conditionalFormatting>
  <dataValidations count="5">
    <dataValidation type="list" allowBlank="1" showInputMessage="1" showErrorMessage="1" sqref="C4" xr:uid="{0F0AC624-6A9C-498A-9FA6-E5E22952538E}">
      <formula1>"0,1,2,3"</formula1>
    </dataValidation>
    <dataValidation type="list" allowBlank="1" showInputMessage="1" showErrorMessage="1" sqref="C5:C7" xr:uid="{5F6C432B-B893-45AE-812D-6C3A0FCFCC38}">
      <formula1>"1,2,3,4"</formula1>
    </dataValidation>
    <dataValidation type="list" allowBlank="1" showInputMessage="1" showErrorMessage="1" sqref="C8" xr:uid="{8CDF5D77-88C9-4FBF-BF93-01BD63A78487}">
      <formula1>"0,1,2,3,4"</formula1>
    </dataValidation>
    <dataValidation type="list" allowBlank="1" showInputMessage="1" showErrorMessage="1" sqref="C9:C12" xr:uid="{77B5E01D-5F0E-402B-BB61-4CF383383176}">
      <formula1>"0,1,2,3,4,5,6"</formula1>
    </dataValidation>
    <dataValidation type="list" allowBlank="1" showInputMessage="1" showErrorMessage="1" sqref="C13" xr:uid="{17099FB6-5C25-4D81-90A3-FDCC10B9B056}">
      <formula1>"0,1,2,3,4,5,6,7,8,9,10"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C822-CE76-4D0E-A8D8-EAAABCCC0731}">
  <dimension ref="B4:R16"/>
  <sheetViews>
    <sheetView workbookViewId="0">
      <selection activeCell="B1" sqref="B1:Q1048576"/>
    </sheetView>
  </sheetViews>
  <sheetFormatPr defaultRowHeight="14.4" x14ac:dyDescent="0.3"/>
  <cols>
    <col min="2" max="2" width="36.109375" hidden="1" customWidth="1"/>
    <col min="3" max="16" width="0" hidden="1" customWidth="1"/>
    <col min="17" max="17" width="13.6640625" hidden="1" customWidth="1"/>
    <col min="18" max="18" width="13.88671875" customWidth="1"/>
  </cols>
  <sheetData>
    <row r="4" spans="2:18" x14ac:dyDescent="0.3">
      <c r="B4" t="s">
        <v>0</v>
      </c>
      <c r="C4" t="s">
        <v>25</v>
      </c>
      <c r="M4" t="s">
        <v>1</v>
      </c>
    </row>
    <row r="5" spans="2:18" x14ac:dyDescent="0.3"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M5" t="s">
        <v>13</v>
      </c>
    </row>
    <row r="6" spans="2:18" x14ac:dyDescent="0.3">
      <c r="B6" t="s">
        <v>14</v>
      </c>
      <c r="C6">
        <v>1.9370000000000001</v>
      </c>
      <c r="D6">
        <v>0.44469999999999998</v>
      </c>
      <c r="E6">
        <v>0.32219999999999999</v>
      </c>
      <c r="F6">
        <v>0.13750000000000001</v>
      </c>
      <c r="G6">
        <v>0.26190000000000002</v>
      </c>
      <c r="H6">
        <v>0.13880000000000001</v>
      </c>
      <c r="I6">
        <v>5.3600000000000002E-2</v>
      </c>
      <c r="J6">
        <v>0.19400000000000001</v>
      </c>
      <c r="K6">
        <v>-0.1666</v>
      </c>
      <c r="L6">
        <v>-0.30980000000000002</v>
      </c>
      <c r="M6">
        <v>1.2310074607999999</v>
      </c>
      <c r="P6">
        <f>'Score Sheet'!C4*Sheet1!C6+'Score Sheet'!C5*Sheet1!D6+'Score Sheet'!C6*Sheet1!E6+'Score Sheet'!C7*Sheet1!F6+'Score Sheet'!C8*Sheet1!G6+'Score Sheet'!C9*Sheet1!H6+'Score Sheet'!C10*Sheet1!I6+'Score Sheet'!C11*Sheet1!J6+'Score Sheet'!C12*Sheet1!K6+'Score Sheet'!C13*Sheet1!L6</f>
        <v>-0.65390000000000015</v>
      </c>
      <c r="Q6" t="str">
        <f>IF(P6&gt;M6,"YES"," ")</f>
        <v xml:space="preserve"> </v>
      </c>
    </row>
    <row r="7" spans="2:18" x14ac:dyDescent="0.3">
      <c r="B7" t="s">
        <v>15</v>
      </c>
      <c r="C7">
        <v>0.84919999999999995</v>
      </c>
      <c r="D7">
        <v>1.4135</v>
      </c>
      <c r="E7">
        <v>0.47570000000000001</v>
      </c>
      <c r="F7">
        <v>0.2006</v>
      </c>
      <c r="G7">
        <v>0.47420000000000001</v>
      </c>
      <c r="H7">
        <v>-5.8399999999999997E-3</v>
      </c>
      <c r="I7">
        <v>-4.7500000000000001E-2</v>
      </c>
      <c r="J7">
        <v>0.1226</v>
      </c>
      <c r="K7">
        <v>-0.1663</v>
      </c>
      <c r="L7">
        <v>-0.23089999999999999</v>
      </c>
      <c r="M7">
        <v>2.5172059416999999</v>
      </c>
      <c r="P7">
        <f>'Score Sheet'!C4*Sheet1!C7+'Score Sheet'!C5*Sheet1!D7+'Score Sheet'!C6*Sheet1!E7+'Score Sheet'!C7*Sheet1!F7+'Score Sheet'!C8*Sheet1!G7+'Score Sheet'!C9*Sheet1!H7+'Score Sheet'!C10*Sheet1!I7+'Score Sheet'!C11*Sheet1!J7+'Score Sheet'!C12*Sheet1!K7+'Score Sheet'!C13*Sheet1!L7</f>
        <v>1.9800000000000013</v>
      </c>
      <c r="Q7" t="str">
        <f t="shared" ref="Q7:Q16" si="0">IF(P7&gt;M7,"YES"," ")</f>
        <v xml:space="preserve"> </v>
      </c>
    </row>
    <row r="8" spans="2:18" x14ac:dyDescent="0.3">
      <c r="B8" t="s">
        <v>16</v>
      </c>
      <c r="C8">
        <v>0.3518</v>
      </c>
      <c r="D8">
        <v>0.49669999999999997</v>
      </c>
      <c r="E8">
        <v>2.6004</v>
      </c>
      <c r="F8">
        <v>2.64E-3</v>
      </c>
      <c r="G8">
        <v>0.16619999999999999</v>
      </c>
      <c r="H8">
        <v>7.1300000000000002E-2</v>
      </c>
      <c r="I8">
        <v>1.77E-2</v>
      </c>
      <c r="J8">
        <v>-0.13569999999999999</v>
      </c>
      <c r="K8">
        <v>-3.64E-3</v>
      </c>
      <c r="L8">
        <v>8.6999999999999994E-2</v>
      </c>
      <c r="M8">
        <v>5.2146465641999997</v>
      </c>
      <c r="P8">
        <f>'Score Sheet'!C4*Sheet1!C8+'Score Sheet'!C5*Sheet1!D8+'Score Sheet'!C6*Sheet1!E8+'Score Sheet'!C7*Sheet1!F8+'Score Sheet'!C8*Sheet1!G8+'Score Sheet'!C9*Sheet1!H8+'Score Sheet'!C10*Sheet1!I8+'Score Sheet'!C11*Sheet1!J8+'Score Sheet'!C12*Sheet1!K8+'Score Sheet'!C13*Sheet1!L8</f>
        <v>9.1117799999999995</v>
      </c>
      <c r="Q8" t="str">
        <f t="shared" si="0"/>
        <v>YES</v>
      </c>
    </row>
    <row r="9" spans="2:18" x14ac:dyDescent="0.3">
      <c r="B9" t="s">
        <v>17</v>
      </c>
      <c r="C9">
        <v>-0.1787</v>
      </c>
      <c r="D9">
        <v>-0.1603</v>
      </c>
      <c r="E9">
        <v>0.17899999999999999</v>
      </c>
      <c r="F9">
        <v>0.16669999999999999</v>
      </c>
      <c r="G9">
        <v>0.1215</v>
      </c>
      <c r="H9">
        <v>1.1019000000000001</v>
      </c>
      <c r="I9">
        <v>3.8600000000000002E-2</v>
      </c>
      <c r="J9">
        <v>4.9299999999999997E-2</v>
      </c>
      <c r="K9">
        <v>-0.1731</v>
      </c>
      <c r="L9">
        <v>0.1046</v>
      </c>
      <c r="M9">
        <v>5.1132699611000003</v>
      </c>
      <c r="P9">
        <f>'Score Sheet'!C4*Sheet1!C9+'Score Sheet'!C5*Sheet1!D9+'Score Sheet'!C6*Sheet1!E9+'Score Sheet'!C7*Sheet1!F9+'Score Sheet'!C8*Sheet1!G9+'Score Sheet'!C9*Sheet1!H9+'Score Sheet'!C10*Sheet1!I9+'Score Sheet'!C11*Sheet1!J9+'Score Sheet'!C12*Sheet1!K9+'Score Sheet'!C13*Sheet1!L9</f>
        <v>1.4586999999999999</v>
      </c>
      <c r="Q9" t="str">
        <f t="shared" si="0"/>
        <v xml:space="preserve"> </v>
      </c>
    </row>
    <row r="10" spans="2:18" x14ac:dyDescent="0.3">
      <c r="B10" t="s">
        <v>18</v>
      </c>
      <c r="C10">
        <v>-0.29260000000000003</v>
      </c>
      <c r="D10">
        <v>0.1434</v>
      </c>
      <c r="E10">
        <v>0.20580000000000001</v>
      </c>
      <c r="F10">
        <v>0.31909999999999999</v>
      </c>
      <c r="G10">
        <v>0.3518</v>
      </c>
      <c r="H10">
        <v>0.17749999999999999</v>
      </c>
      <c r="I10">
        <v>1.0933999999999999</v>
      </c>
      <c r="J10">
        <v>0.2555</v>
      </c>
      <c r="K10">
        <v>-0.21360000000000001</v>
      </c>
      <c r="L10">
        <v>-7.2800000000000004E-2</v>
      </c>
      <c r="M10">
        <v>3.0159711069999999</v>
      </c>
      <c r="P10">
        <f>'Score Sheet'!C4*Sheet1!C10+'Score Sheet'!C5*Sheet1!D10+'Score Sheet'!C6*Sheet1!E10+'Score Sheet'!C7*Sheet1!F10+'Score Sheet'!C8*Sheet1!G10+'Score Sheet'!C9*Sheet1!H10+'Score Sheet'!C10*Sheet1!I10+'Score Sheet'!C11*Sheet1!J10+'Score Sheet'!C12*Sheet1!K10+'Score Sheet'!C13*Sheet1!L10</f>
        <v>1.5749000000000002</v>
      </c>
      <c r="Q10" t="str">
        <f t="shared" si="0"/>
        <v xml:space="preserve"> </v>
      </c>
    </row>
    <row r="11" spans="2:18" x14ac:dyDescent="0.3">
      <c r="B11" t="s">
        <v>19</v>
      </c>
      <c r="C11">
        <v>0.37180000000000002</v>
      </c>
      <c r="D11">
        <v>0.2225</v>
      </c>
      <c r="E11">
        <v>0.307</v>
      </c>
      <c r="F11">
        <v>0.7581</v>
      </c>
      <c r="G11">
        <v>1.8648</v>
      </c>
      <c r="H11">
        <v>0.1062</v>
      </c>
      <c r="I11">
        <v>5.6000000000000001E-2</v>
      </c>
      <c r="J11">
        <v>-1.3100000000000001E-2</v>
      </c>
      <c r="K11">
        <v>3.2800000000000003E-2</v>
      </c>
      <c r="L11">
        <v>-0.2331</v>
      </c>
      <c r="M11">
        <v>3.9676996886000002</v>
      </c>
      <c r="P11">
        <f>'Score Sheet'!C4*Sheet1!C11+'Score Sheet'!C5*Sheet1!D11+'Score Sheet'!C6*Sheet1!E11+'Score Sheet'!C7*Sheet1!F11+'Score Sheet'!C8*Sheet1!G11+'Score Sheet'!C9*Sheet1!H11+'Score Sheet'!C10*Sheet1!I11+'Score Sheet'!C11*Sheet1!J11+'Score Sheet'!C12*Sheet1!K11+'Score Sheet'!C13*Sheet1!L11</f>
        <v>5.2438000000000002</v>
      </c>
      <c r="Q11" t="str">
        <f t="shared" si="0"/>
        <v>YES</v>
      </c>
    </row>
    <row r="12" spans="2:18" x14ac:dyDescent="0.3">
      <c r="B12" t="s">
        <v>20</v>
      </c>
      <c r="C12">
        <v>-6.6299999999999998E-2</v>
      </c>
      <c r="D12">
        <v>-1.12E-2</v>
      </c>
      <c r="E12">
        <v>0.26889999999999997</v>
      </c>
      <c r="F12">
        <v>1.7014</v>
      </c>
      <c r="G12">
        <v>0.72109999999999996</v>
      </c>
      <c r="H12">
        <v>0.28189999999999998</v>
      </c>
      <c r="I12">
        <v>0.1157</v>
      </c>
      <c r="J12">
        <v>-3.5899999999999999E-3</v>
      </c>
      <c r="K12">
        <v>-9.0300000000000005E-2</v>
      </c>
      <c r="L12">
        <v>-0.1164</v>
      </c>
      <c r="M12">
        <v>3.8698356678999999</v>
      </c>
      <c r="P12">
        <f>'Score Sheet'!C4*Sheet1!C12+'Score Sheet'!C5*Sheet1!D12+'Score Sheet'!C6*Sheet1!E12+'Score Sheet'!C7*Sheet1!F12+'Score Sheet'!C8*Sheet1!G12+'Score Sheet'!C9*Sheet1!H12+'Score Sheet'!C10*Sheet1!I12+'Score Sheet'!C11*Sheet1!J12+'Score Sheet'!C12*Sheet1!K12+'Score Sheet'!C13*Sheet1!L12</f>
        <v>3.1206399999999994</v>
      </c>
      <c r="Q12" t="str">
        <f t="shared" si="0"/>
        <v xml:space="preserve"> </v>
      </c>
    </row>
    <row r="13" spans="2:18" ht="15" thickBot="1" x14ac:dyDescent="0.35">
      <c r="B13" t="s">
        <v>21</v>
      </c>
      <c r="C13">
        <v>3.8699999999999998E-2</v>
      </c>
      <c r="D13">
        <v>0.25119999999999998</v>
      </c>
      <c r="E13">
        <v>0.23280000000000001</v>
      </c>
      <c r="F13">
        <v>0.91100000000000003</v>
      </c>
      <c r="G13">
        <v>0.96160000000000001</v>
      </c>
      <c r="H13">
        <v>1.9900000000000001E-2</v>
      </c>
      <c r="I13">
        <v>7.6499999999999999E-2</v>
      </c>
      <c r="J13">
        <v>-0.34820000000000001</v>
      </c>
      <c r="K13">
        <v>-3.15E-2</v>
      </c>
      <c r="L13">
        <v>-9.7900000000000001E-2</v>
      </c>
      <c r="M13">
        <v>2.0628586100000001</v>
      </c>
      <c r="P13">
        <f>'Score Sheet'!C4*Sheet1!C13+'Score Sheet'!C5*Sheet1!D13+'Score Sheet'!C6*Sheet1!E13+'Score Sheet'!C7*Sheet1!F13+'Score Sheet'!C8*Sheet1!G13+'Score Sheet'!C9*Sheet1!H13+'Score Sheet'!C10*Sheet1!I13+'Score Sheet'!C11*Sheet1!J13+'Score Sheet'!C12*Sheet1!K13+'Score Sheet'!C13*Sheet1!L13</f>
        <v>2.2475999999999998</v>
      </c>
      <c r="Q13" t="str">
        <f t="shared" si="0"/>
        <v>YES</v>
      </c>
    </row>
    <row r="14" spans="2:18" ht="15" thickBot="1" x14ac:dyDescent="0.35">
      <c r="B14" t="s">
        <v>22</v>
      </c>
      <c r="C14">
        <v>0.158</v>
      </c>
      <c r="D14">
        <v>8.5699999999999998E-2</v>
      </c>
      <c r="E14">
        <v>7.4899999999999994E-2</v>
      </c>
      <c r="F14">
        <v>0.39389999999999997</v>
      </c>
      <c r="G14">
        <v>0.13689999999999999</v>
      </c>
      <c r="H14">
        <v>0.1636</v>
      </c>
      <c r="I14">
        <v>9.9699999999999997E-2</v>
      </c>
      <c r="J14">
        <v>-0.34110000000000001</v>
      </c>
      <c r="K14">
        <v>-0.60050000000000003</v>
      </c>
      <c r="L14">
        <v>-0.25969999999999999</v>
      </c>
      <c r="M14">
        <v>-3.8889133650000001</v>
      </c>
      <c r="P14">
        <f>'Score Sheet'!C4*Sheet1!C14+'Score Sheet'!C5*Sheet1!D14+'Score Sheet'!C6*Sheet1!E14+'Score Sheet'!C7*Sheet1!F14+'Score Sheet'!C8*Sheet1!G14+'Score Sheet'!C9*Sheet1!H14+'Score Sheet'!C10*Sheet1!I14+'Score Sheet'!C11*Sheet1!J14+'Score Sheet'!C12*Sheet1!K14+'Score Sheet'!C13*Sheet1!L14</f>
        <v>-5.2484000000000002</v>
      </c>
      <c r="Q14" t="str">
        <f t="shared" si="0"/>
        <v xml:space="preserve"> </v>
      </c>
      <c r="R14" s="1"/>
    </row>
    <row r="15" spans="2:18" x14ac:dyDescent="0.3">
      <c r="B15" t="s">
        <v>23</v>
      </c>
      <c r="C15">
        <v>0.24229999999999999</v>
      </c>
      <c r="D15">
        <v>3.59E-4</v>
      </c>
      <c r="E15">
        <v>0.26019999999999999</v>
      </c>
      <c r="F15">
        <v>-7.0499999999999993E-2</v>
      </c>
      <c r="G15">
        <v>3.9600000000000003E-2</v>
      </c>
      <c r="H15">
        <v>0.17349999999999999</v>
      </c>
      <c r="I15">
        <v>6.3200000000000006E-2</v>
      </c>
      <c r="J15">
        <v>-0.15290000000000001</v>
      </c>
      <c r="K15">
        <v>-0.52800000000000002</v>
      </c>
      <c r="L15">
        <v>-1.2367999999999999</v>
      </c>
      <c r="M15">
        <v>-12.41333006</v>
      </c>
      <c r="P15">
        <f>'Score Sheet'!C4*Sheet1!C15+'Score Sheet'!C5*Sheet1!D15+'Score Sheet'!C6*Sheet1!E15+'Score Sheet'!C7*Sheet1!F15+'Score Sheet'!C8*Sheet1!G15+'Score Sheet'!C9*Sheet1!H15+'Score Sheet'!C10*Sheet1!I15+'Score Sheet'!C11*Sheet1!J15+'Score Sheet'!C12*Sheet1!K15+'Score Sheet'!C13*Sheet1!L15</f>
        <v>-14.262340999999999</v>
      </c>
      <c r="Q15" t="str">
        <f t="shared" si="0"/>
        <v xml:space="preserve"> </v>
      </c>
    </row>
    <row r="16" spans="2:18" x14ac:dyDescent="0.3">
      <c r="B16" t="s">
        <v>24</v>
      </c>
      <c r="C16">
        <v>-3.8699999999999998E-2</v>
      </c>
      <c r="D16">
        <v>5.9700000000000003E-2</v>
      </c>
      <c r="E16">
        <v>0.15790000000000001</v>
      </c>
      <c r="F16">
        <v>0.36420000000000002</v>
      </c>
      <c r="G16">
        <v>0.32990000000000003</v>
      </c>
      <c r="H16">
        <v>0.3</v>
      </c>
      <c r="I16">
        <v>0.11509999999999999</v>
      </c>
      <c r="J16">
        <v>-0.54120000000000001</v>
      </c>
      <c r="K16">
        <v>-0.77580000000000005</v>
      </c>
      <c r="L16">
        <v>-0.1158</v>
      </c>
      <c r="M16">
        <v>-3.389875897</v>
      </c>
      <c r="P16">
        <f>'Score Sheet'!C4*Sheet1!C16+'Score Sheet'!C5*Sheet1!D16+'Score Sheet'!C6*Sheet1!E16+'Score Sheet'!C7*Sheet1!F16+'Score Sheet'!C8*Sheet1!G16+'Score Sheet'!C9*Sheet1!H16+'Score Sheet'!C10*Sheet1!I16+'Score Sheet'!C11*Sheet1!J16+'Score Sheet'!C12*Sheet1!K16+'Score Sheet'!C13*Sheet1!L16</f>
        <v>-4.5387000000000004</v>
      </c>
      <c r="Q16" t="str">
        <f t="shared" si="0"/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FDB1-245B-4840-BAD6-FE8D9EFB78BA}">
  <dimension ref="B4:O16"/>
  <sheetViews>
    <sheetView workbookViewId="0">
      <selection activeCell="B1" sqref="B1:O1048576"/>
    </sheetView>
  </sheetViews>
  <sheetFormatPr defaultRowHeight="14.4" x14ac:dyDescent="0.3"/>
  <cols>
    <col min="2" max="2" width="36.109375" hidden="1" customWidth="1"/>
    <col min="3" max="3" width="9.109375" hidden="1" customWidth="1"/>
    <col min="4" max="4" width="8.88671875" hidden="1" customWidth="1"/>
    <col min="5" max="14" width="0" hidden="1" customWidth="1"/>
    <col min="15" max="15" width="10.5546875" hidden="1" customWidth="1"/>
  </cols>
  <sheetData>
    <row r="4" spans="2:15" x14ac:dyDescent="0.3">
      <c r="B4" t="s">
        <v>0</v>
      </c>
      <c r="C4" t="s">
        <v>49</v>
      </c>
    </row>
    <row r="5" spans="2:15" x14ac:dyDescent="0.3"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M5" s="2" t="s">
        <v>48</v>
      </c>
    </row>
    <row r="6" spans="2:15" x14ac:dyDescent="0.3">
      <c r="B6" t="s">
        <v>14</v>
      </c>
      <c r="C6">
        <v>3.67</v>
      </c>
      <c r="D6">
        <v>0.92700000000000005</v>
      </c>
      <c r="E6">
        <v>0.23400000000000001</v>
      </c>
      <c r="F6">
        <v>0.34899999999999998</v>
      </c>
      <c r="G6">
        <v>0.41799999999999998</v>
      </c>
      <c r="H6">
        <v>0.13100000000000001</v>
      </c>
      <c r="I6">
        <v>0.19800000000000001</v>
      </c>
      <c r="J6">
        <v>0.16300000000000001</v>
      </c>
      <c r="K6">
        <v>-0.28999999999999998</v>
      </c>
      <c r="L6">
        <v>-0.41099999999999998</v>
      </c>
      <c r="M6" s="3">
        <v>3.698</v>
      </c>
      <c r="O6" s="4">
        <f>'Score Sheet'!C4*Sheet3!C6+'Score Sheet'!C5*Sheet3!D6+'Score Sheet'!C6*Sheet3!E6+'Score Sheet'!C7*Sheet3!F6+'Score Sheet'!C8*Sheet3!G6+'Score Sheet'!C9*Sheet3!H6+'Score Sheet'!C10*Sheet3!I6+'Score Sheet'!C11*Sheet3!J6+'Score Sheet'!C12*Sheet3!K6+'Score Sheet'!C13*Sheet3!L6+M6</f>
        <v>2.3120000000000007</v>
      </c>
    </row>
    <row r="7" spans="2:15" x14ac:dyDescent="0.3">
      <c r="B7" t="s">
        <v>15</v>
      </c>
      <c r="C7">
        <v>3.2349999999999999</v>
      </c>
      <c r="D7">
        <v>5.319</v>
      </c>
      <c r="E7">
        <v>1.355</v>
      </c>
      <c r="F7">
        <v>0.28899999999999998</v>
      </c>
      <c r="G7">
        <v>1.3089999999999999</v>
      </c>
      <c r="H7">
        <v>6.9000000000000006E-2</v>
      </c>
      <c r="I7">
        <v>0.372</v>
      </c>
      <c r="J7">
        <v>7.8E-2</v>
      </c>
      <c r="K7">
        <v>-0.78200000000000003</v>
      </c>
      <c r="L7">
        <v>-0.79100000000000004</v>
      </c>
      <c r="M7" s="3">
        <v>30.568000000000001</v>
      </c>
      <c r="O7" s="4">
        <f>'Score Sheet'!C4*Sheet3!C7+'Score Sheet'!C5*Sheet3!D7+'Score Sheet'!C6*Sheet3!E7+'Score Sheet'!C7*Sheet3!F7+'Score Sheet'!C8*Sheet3!G7+'Score Sheet'!C9*Sheet3!H7+'Score Sheet'!C10*Sheet3!I7+'Score Sheet'!C11*Sheet3!J7+'Score Sheet'!C12*Sheet3!K7+'Score Sheet'!C13*Sheet3!L7+M7</f>
        <v>33.442</v>
      </c>
    </row>
    <row r="8" spans="2:15" x14ac:dyDescent="0.3">
      <c r="B8" t="s">
        <v>16</v>
      </c>
      <c r="C8">
        <v>0.503</v>
      </c>
      <c r="D8">
        <v>1.109</v>
      </c>
      <c r="E8">
        <v>4.7930000000000001</v>
      </c>
      <c r="F8">
        <v>0.214</v>
      </c>
      <c r="G8">
        <v>0.34899999999999998</v>
      </c>
      <c r="H8">
        <v>6.0999999999999999E-2</v>
      </c>
      <c r="I8">
        <v>-0.13600000000000001</v>
      </c>
      <c r="J8">
        <v>4.3999999999999997E-2</v>
      </c>
      <c r="K8">
        <v>-0.126</v>
      </c>
      <c r="L8">
        <v>-4.7E-2</v>
      </c>
      <c r="M8" s="3">
        <v>6.7750000000000004</v>
      </c>
      <c r="O8" s="4">
        <f>'Score Sheet'!C4*Sheet3!C8+'Score Sheet'!C5*Sheet3!D8+'Score Sheet'!C6*Sheet3!E8+'Score Sheet'!C7*Sheet3!F8+'Score Sheet'!C8*Sheet3!G8+'Score Sheet'!C9*Sheet3!H8+'Score Sheet'!C10*Sheet3!I8+'Score Sheet'!C11*Sheet3!J8+'Score Sheet'!C12*Sheet3!K8+'Score Sheet'!C13*Sheet3!L8+M8</f>
        <v>22.725999999999999</v>
      </c>
    </row>
    <row r="9" spans="2:15" x14ac:dyDescent="0.3">
      <c r="B9" t="s">
        <v>17</v>
      </c>
      <c r="C9">
        <v>0.13800000000000001</v>
      </c>
      <c r="D9">
        <v>-3.1E-2</v>
      </c>
      <c r="E9">
        <v>-0.14000000000000001</v>
      </c>
      <c r="F9">
        <v>0.33100000000000002</v>
      </c>
      <c r="G9">
        <v>0.14199999999999999</v>
      </c>
      <c r="H9">
        <v>2.214</v>
      </c>
      <c r="I9">
        <v>0.105</v>
      </c>
      <c r="J9">
        <v>0.186</v>
      </c>
      <c r="K9">
        <v>-7.5999999999999998E-2</v>
      </c>
      <c r="L9">
        <v>4.2000000000000003E-2</v>
      </c>
      <c r="M9" s="3">
        <v>6.07</v>
      </c>
      <c r="O9" s="4">
        <f>'Score Sheet'!C4*Sheet3!C9+'Score Sheet'!C5*Sheet3!D9+'Score Sheet'!C6*Sheet3!E9+'Score Sheet'!C7*Sheet3!F9+'Score Sheet'!C8*Sheet3!G9+'Score Sheet'!C9*Sheet3!H9+'Score Sheet'!C10*Sheet3!I9+'Score Sheet'!C11*Sheet3!J9+'Score Sheet'!C12*Sheet3!K9+'Score Sheet'!C13*Sheet3!L9+M9</f>
        <v>7.2360000000000007</v>
      </c>
    </row>
    <row r="10" spans="2:15" x14ac:dyDescent="0.3">
      <c r="B10" t="s">
        <v>18</v>
      </c>
      <c r="C10">
        <v>-0.71499999999999997</v>
      </c>
      <c r="D10">
        <v>0.39600000000000002</v>
      </c>
      <c r="E10">
        <v>-0.437</v>
      </c>
      <c r="F10">
        <v>0.9</v>
      </c>
      <c r="G10">
        <v>1.417</v>
      </c>
      <c r="H10">
        <v>0.151</v>
      </c>
      <c r="I10">
        <v>4.6369999999999996</v>
      </c>
      <c r="J10">
        <v>0.378</v>
      </c>
      <c r="K10">
        <v>-0.40600000000000003</v>
      </c>
      <c r="L10">
        <v>-0.114</v>
      </c>
      <c r="M10" s="3">
        <v>3.88</v>
      </c>
      <c r="O10" s="5">
        <f>'Score Sheet'!C4*Sheet3!C10+'Score Sheet'!C5*Sheet3!D10+'Score Sheet'!C6*Sheet3!E10+'Score Sheet'!C7*Sheet3!F10+'Score Sheet'!C8*Sheet3!G10+'Score Sheet'!C9*Sheet3!H10+'Score Sheet'!C10*Sheet3!I10+'Score Sheet'!C11*Sheet3!J10+'Score Sheet'!C12*Sheet3!K10+'Score Sheet'!C13*Sheet3!L10+M10</f>
        <v>6.8640000000000008</v>
      </c>
    </row>
    <row r="11" spans="2:15" x14ac:dyDescent="0.3">
      <c r="B11" t="s">
        <v>19</v>
      </c>
      <c r="C11">
        <v>1.012</v>
      </c>
      <c r="D11">
        <v>0.97199999999999998</v>
      </c>
      <c r="E11">
        <v>0.52700000000000002</v>
      </c>
      <c r="F11">
        <v>2.0449999999999999</v>
      </c>
      <c r="G11">
        <v>6.5220000000000002</v>
      </c>
      <c r="H11">
        <v>8.3000000000000004E-2</v>
      </c>
      <c r="I11">
        <v>0.222</v>
      </c>
      <c r="J11">
        <v>-0.53200000000000003</v>
      </c>
      <c r="K11">
        <v>-0.17399999999999999</v>
      </c>
      <c r="L11">
        <v>-0.54</v>
      </c>
      <c r="M11" s="3">
        <v>6.5060000000000002</v>
      </c>
      <c r="O11" s="4">
        <f>'Score Sheet'!C4*Sheet3!C11+'Score Sheet'!C5*Sheet3!D11+'Score Sheet'!C6*Sheet3!E11+'Score Sheet'!C7*Sheet3!F11+'Score Sheet'!C8*Sheet3!G11+'Score Sheet'!C9*Sheet3!H11+'Score Sheet'!C10*Sheet3!I11+'Score Sheet'!C11*Sheet3!J11+'Score Sheet'!C12*Sheet3!K11+'Score Sheet'!C13*Sheet3!L11+M11</f>
        <v>22.445999999999998</v>
      </c>
    </row>
    <row r="12" spans="2:15" x14ac:dyDescent="0.3">
      <c r="B12" t="s">
        <v>20</v>
      </c>
      <c r="C12">
        <v>3.0000000000000001E-3</v>
      </c>
      <c r="D12">
        <v>0.20200000000000001</v>
      </c>
      <c r="E12">
        <v>-7.1999999999999995E-2</v>
      </c>
      <c r="F12">
        <v>3.6669999999999998</v>
      </c>
      <c r="G12">
        <v>0.92700000000000005</v>
      </c>
      <c r="H12">
        <v>0.60899999999999999</v>
      </c>
      <c r="I12">
        <v>0.38100000000000001</v>
      </c>
      <c r="J12">
        <v>-0.123</v>
      </c>
      <c r="K12">
        <v>-0.17699999999999999</v>
      </c>
      <c r="L12">
        <v>-0.255</v>
      </c>
      <c r="M12" s="3">
        <v>15.510999999999999</v>
      </c>
      <c r="O12" s="4">
        <f>'Score Sheet'!C4*Sheet3!C12+'Score Sheet'!C5*Sheet3!D12+'Score Sheet'!C6*Sheet3!E12+'Score Sheet'!C7*Sheet3!F12+'Score Sheet'!C8*Sheet3!G12+'Score Sheet'!C9*Sheet3!H12+'Score Sheet'!C10*Sheet3!I12+'Score Sheet'!C11*Sheet3!J12+'Score Sheet'!C12*Sheet3!K12+'Score Sheet'!C13*Sheet3!L12+M12</f>
        <v>18.195</v>
      </c>
    </row>
    <row r="13" spans="2:15" x14ac:dyDescent="0.3">
      <c r="B13" t="s">
        <v>21</v>
      </c>
      <c r="C13">
        <v>0.65400000000000003</v>
      </c>
      <c r="D13">
        <v>1.71</v>
      </c>
      <c r="E13">
        <v>1.5209999999999999</v>
      </c>
      <c r="F13">
        <v>4.9950000000000001</v>
      </c>
      <c r="G13">
        <v>6.6079999999999997</v>
      </c>
      <c r="H13">
        <v>0.81499999999999995</v>
      </c>
      <c r="I13">
        <v>1.012</v>
      </c>
      <c r="J13">
        <v>-1.478</v>
      </c>
      <c r="K13">
        <v>-0.34599999999999997</v>
      </c>
      <c r="L13">
        <v>-1.0449999999999999</v>
      </c>
      <c r="M13" s="3">
        <v>15.781000000000001</v>
      </c>
      <c r="O13" s="5">
        <f>'Score Sheet'!C4*Sheet3!C13+'Score Sheet'!C5*Sheet3!D13+'Score Sheet'!C6*Sheet3!E13+'Score Sheet'!C7*Sheet3!F13+'Score Sheet'!C8*Sheet3!G13+'Score Sheet'!C9*Sheet3!H13+'Score Sheet'!C10*Sheet3!I13+'Score Sheet'!C11*Sheet3!J13+'Score Sheet'!C12*Sheet3!K13+'Score Sheet'!C13*Sheet3!L13+M13</f>
        <v>29.127000000000002</v>
      </c>
    </row>
    <row r="14" spans="2:15" x14ac:dyDescent="0.3">
      <c r="B14" t="s">
        <v>22</v>
      </c>
      <c r="C14">
        <v>-1.0820000000000001</v>
      </c>
      <c r="D14">
        <v>0.91500000000000004</v>
      </c>
      <c r="E14">
        <v>-0.157</v>
      </c>
      <c r="F14">
        <v>-1.0669999999999999</v>
      </c>
      <c r="G14">
        <v>-1.6220000000000001</v>
      </c>
      <c r="H14">
        <v>-1.0209999999999999</v>
      </c>
      <c r="I14">
        <v>-0.627</v>
      </c>
      <c r="J14">
        <v>1.05</v>
      </c>
      <c r="K14">
        <v>3.0649999999999999</v>
      </c>
      <c r="L14">
        <v>1.456</v>
      </c>
      <c r="M14" s="3">
        <v>19.03</v>
      </c>
      <c r="O14" s="4">
        <f>'Score Sheet'!C4*Sheet3!C14+'Score Sheet'!C5*Sheet3!D14+'Score Sheet'!C6*Sheet3!E14+'Score Sheet'!C7*Sheet3!F14+'Score Sheet'!C8*Sheet3!G14+'Score Sheet'!C9*Sheet3!H14+'Score Sheet'!C10*Sheet3!I14+'Score Sheet'!C11*Sheet3!J14+'Score Sheet'!C12*Sheet3!K14+'Score Sheet'!C13*Sheet3!L14+M14</f>
        <v>44.561</v>
      </c>
    </row>
    <row r="15" spans="2:15" x14ac:dyDescent="0.3">
      <c r="B15" t="s">
        <v>23</v>
      </c>
      <c r="C15">
        <v>-1.0469999999999999</v>
      </c>
      <c r="D15">
        <v>0.35099999999999998</v>
      </c>
      <c r="E15">
        <v>-1.2410000000000001</v>
      </c>
      <c r="F15">
        <v>-1.258</v>
      </c>
      <c r="G15">
        <v>-0.81599999999999995</v>
      </c>
      <c r="H15">
        <v>-0.92</v>
      </c>
      <c r="I15">
        <v>-0.11600000000000001</v>
      </c>
      <c r="J15">
        <v>0.91500000000000004</v>
      </c>
      <c r="K15">
        <v>1.839</v>
      </c>
      <c r="L15">
        <v>6.9790000000000001</v>
      </c>
      <c r="M15" s="3">
        <v>37.695</v>
      </c>
      <c r="O15" s="4">
        <f>'Score Sheet'!C4*Sheet3!C15+'Score Sheet'!C5*Sheet3!D15+'Score Sheet'!C6*Sheet3!E15+'Score Sheet'!C7*Sheet3!F15+'Score Sheet'!C8*Sheet3!G15+'Score Sheet'!C9*Sheet3!H15+'Score Sheet'!C10*Sheet3!I15+'Score Sheet'!C11*Sheet3!J15+'Score Sheet'!C12*Sheet3!K15+'Score Sheet'!C13*Sheet3!L15+M15</f>
        <v>111.423</v>
      </c>
    </row>
    <row r="16" spans="2:15" x14ac:dyDescent="0.3">
      <c r="B16" t="s">
        <v>24</v>
      </c>
      <c r="C16">
        <v>-1.05</v>
      </c>
      <c r="D16">
        <v>-0.63900000000000001</v>
      </c>
      <c r="E16">
        <v>-0.38200000000000001</v>
      </c>
      <c r="F16">
        <v>-1.575</v>
      </c>
      <c r="G16">
        <v>-2.7090000000000001</v>
      </c>
      <c r="H16">
        <v>-1.4850000000000001</v>
      </c>
      <c r="I16">
        <v>-0.47399999999999998</v>
      </c>
      <c r="J16">
        <v>2.9660000000000002</v>
      </c>
      <c r="K16">
        <v>4.266</v>
      </c>
      <c r="L16">
        <v>1.0920000000000001</v>
      </c>
      <c r="M16" s="3">
        <v>46.222999999999999</v>
      </c>
      <c r="O16" s="5">
        <f>'Score Sheet'!C4*Sheet3!C16+'Score Sheet'!C5*Sheet3!D16+'Score Sheet'!C6*Sheet3!E16+'Score Sheet'!C7*Sheet3!F16+'Score Sheet'!C8*Sheet3!G16+'Score Sheet'!C9*Sheet3!H16+'Score Sheet'!C10*Sheet3!I16+'Score Sheet'!C11*Sheet3!J16+'Score Sheet'!C12*Sheet3!K16+'Score Sheet'!C13*Sheet3!L16+M16</f>
        <v>74.584000000000003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 Sheet</vt:lpstr>
      <vt:lpstr>Sheet1</vt:lpstr>
      <vt:lpstr>Sheet3</vt:lpstr>
    </vt:vector>
  </TitlesOfParts>
  <Company>Duke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Lentz</dc:creator>
  <cp:lastModifiedBy>Trevor Lentz</cp:lastModifiedBy>
  <dcterms:created xsi:type="dcterms:W3CDTF">2025-06-05T21:32:40Z</dcterms:created>
  <dcterms:modified xsi:type="dcterms:W3CDTF">2025-06-06T11:52:44Z</dcterms:modified>
</cp:coreProperties>
</file>