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zhaotinglim/Desktop/"/>
    </mc:Choice>
  </mc:AlternateContent>
  <bookViews>
    <workbookView xWindow="7440" yWindow="460" windowWidth="28800" windowHeight="17600" tabRatio="500" activeTab="4"/>
  </bookViews>
  <sheets>
    <sheet name="Legend" sheetId="5" r:id="rId1"/>
    <sheet name="Auction 5" sheetId="3" r:id="rId2"/>
    <sheet name="Auction 22" sheetId="2" r:id="rId3"/>
    <sheet name="Auction 35" sheetId="1" r:id="rId4"/>
    <sheet name="Auction 58" sheetId="4" r:id="rId5"/>
  </sheets>
  <externalReferences>
    <externalReference r:id="rId6"/>
    <externalReference r:id="rId7"/>
    <externalReference r:id="rId8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4" i="4" l="1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I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L9" i="4"/>
  <c r="F9" i="4"/>
  <c r="L8" i="4"/>
  <c r="F8" i="4"/>
  <c r="L7" i="4"/>
  <c r="F7" i="4"/>
  <c r="L6" i="4"/>
  <c r="F6" i="4"/>
  <c r="L5" i="4"/>
  <c r="F5" i="4"/>
  <c r="L4" i="4"/>
  <c r="F4" i="4"/>
  <c r="L3" i="4"/>
  <c r="F3" i="4"/>
  <c r="L2" i="4"/>
  <c r="F2" i="4"/>
  <c r="D481" i="3"/>
  <c r="C481" i="3"/>
  <c r="D480" i="3"/>
  <c r="C480" i="3"/>
  <c r="D479" i="3"/>
  <c r="C479" i="3"/>
  <c r="D478" i="3"/>
  <c r="C478" i="3"/>
  <c r="D477" i="3"/>
  <c r="C477" i="3"/>
  <c r="D476" i="3"/>
  <c r="C476" i="3"/>
  <c r="D475" i="3"/>
  <c r="C475" i="3"/>
  <c r="D474" i="3"/>
  <c r="C474" i="3"/>
  <c r="D473" i="3"/>
  <c r="C473" i="3"/>
  <c r="D472" i="3"/>
  <c r="C472" i="3"/>
  <c r="D471" i="3"/>
  <c r="C471" i="3"/>
  <c r="D470" i="3"/>
  <c r="C470" i="3"/>
  <c r="D469" i="3"/>
  <c r="C469" i="3"/>
  <c r="D468" i="3"/>
  <c r="C468" i="3"/>
  <c r="D467" i="3"/>
  <c r="C467" i="3"/>
  <c r="D466" i="3"/>
  <c r="C466" i="3"/>
  <c r="D465" i="3"/>
  <c r="C465" i="3"/>
  <c r="D464" i="3"/>
  <c r="C464" i="3"/>
  <c r="D463" i="3"/>
  <c r="C463" i="3"/>
  <c r="D462" i="3"/>
  <c r="C462" i="3"/>
  <c r="D461" i="3"/>
  <c r="C461" i="3"/>
  <c r="D460" i="3"/>
  <c r="C460" i="3"/>
  <c r="D459" i="3"/>
  <c r="C459" i="3"/>
  <c r="D458" i="3"/>
  <c r="C458" i="3"/>
  <c r="D457" i="3"/>
  <c r="C457" i="3"/>
  <c r="D456" i="3"/>
  <c r="C456" i="3"/>
  <c r="D455" i="3"/>
  <c r="C455" i="3"/>
  <c r="D454" i="3"/>
  <c r="C454" i="3"/>
  <c r="D453" i="3"/>
  <c r="C453" i="3"/>
  <c r="D452" i="3"/>
  <c r="C452" i="3"/>
  <c r="D451" i="3"/>
  <c r="C451" i="3"/>
  <c r="D450" i="3"/>
  <c r="C450" i="3"/>
  <c r="D449" i="3"/>
  <c r="C449" i="3"/>
  <c r="D448" i="3"/>
  <c r="C448" i="3"/>
  <c r="D447" i="3"/>
  <c r="C447" i="3"/>
  <c r="D446" i="3"/>
  <c r="C446" i="3"/>
  <c r="D445" i="3"/>
  <c r="C445" i="3"/>
  <c r="D444" i="3"/>
  <c r="C444" i="3"/>
  <c r="D443" i="3"/>
  <c r="C443" i="3"/>
  <c r="D442" i="3"/>
  <c r="C442" i="3"/>
  <c r="D441" i="3"/>
  <c r="C441" i="3"/>
  <c r="D440" i="3"/>
  <c r="C440" i="3"/>
  <c r="D439" i="3"/>
  <c r="C439" i="3"/>
  <c r="D438" i="3"/>
  <c r="C438" i="3"/>
  <c r="D437" i="3"/>
  <c r="C437" i="3"/>
  <c r="D436" i="3"/>
  <c r="C436" i="3"/>
  <c r="D435" i="3"/>
  <c r="C435" i="3"/>
  <c r="D434" i="3"/>
  <c r="C434" i="3"/>
  <c r="D433" i="3"/>
  <c r="C433" i="3"/>
  <c r="D432" i="3"/>
  <c r="C432" i="3"/>
  <c r="D431" i="3"/>
  <c r="C431" i="3"/>
  <c r="D430" i="3"/>
  <c r="C430" i="3"/>
  <c r="D429" i="3"/>
  <c r="C429" i="3"/>
  <c r="D428" i="3"/>
  <c r="C428" i="3"/>
  <c r="D427" i="3"/>
  <c r="C427" i="3"/>
  <c r="D426" i="3"/>
  <c r="C426" i="3"/>
  <c r="D425" i="3"/>
  <c r="C425" i="3"/>
  <c r="D424" i="3"/>
  <c r="C424" i="3"/>
  <c r="D423" i="3"/>
  <c r="C423" i="3"/>
  <c r="D422" i="3"/>
  <c r="C422" i="3"/>
  <c r="D421" i="3"/>
  <c r="C421" i="3"/>
  <c r="D420" i="3"/>
  <c r="C420" i="3"/>
  <c r="D419" i="3"/>
  <c r="C419" i="3"/>
  <c r="D418" i="3"/>
  <c r="C418" i="3"/>
  <c r="D417" i="3"/>
  <c r="C417" i="3"/>
  <c r="D416" i="3"/>
  <c r="C416" i="3"/>
  <c r="D415" i="3"/>
  <c r="C415" i="3"/>
  <c r="D414" i="3"/>
  <c r="C414" i="3"/>
  <c r="D413" i="3"/>
  <c r="C413" i="3"/>
  <c r="D412" i="3"/>
  <c r="C412" i="3"/>
  <c r="D411" i="3"/>
  <c r="C411" i="3"/>
  <c r="D410" i="3"/>
  <c r="C410" i="3"/>
  <c r="D409" i="3"/>
  <c r="C409" i="3"/>
  <c r="D408" i="3"/>
  <c r="C408" i="3"/>
  <c r="D407" i="3"/>
  <c r="C407" i="3"/>
  <c r="D406" i="3"/>
  <c r="C406" i="3"/>
  <c r="D405" i="3"/>
  <c r="C405" i="3"/>
  <c r="D404" i="3"/>
  <c r="C404" i="3"/>
  <c r="D403" i="3"/>
  <c r="C403" i="3"/>
  <c r="D402" i="3"/>
  <c r="C402" i="3"/>
  <c r="D401" i="3"/>
  <c r="C401" i="3"/>
  <c r="D400" i="3"/>
  <c r="C400" i="3"/>
  <c r="D399" i="3"/>
  <c r="C399" i="3"/>
  <c r="D398" i="3"/>
  <c r="C398" i="3"/>
  <c r="D397" i="3"/>
  <c r="C397" i="3"/>
  <c r="D396" i="3"/>
  <c r="C396" i="3"/>
  <c r="D395" i="3"/>
  <c r="C395" i="3"/>
  <c r="D394" i="3"/>
  <c r="C394" i="3"/>
  <c r="D393" i="3"/>
  <c r="C393" i="3"/>
  <c r="D392" i="3"/>
  <c r="C392" i="3"/>
  <c r="D391" i="3"/>
  <c r="C391" i="3"/>
  <c r="D390" i="3"/>
  <c r="C390" i="3"/>
  <c r="D389" i="3"/>
  <c r="C389" i="3"/>
  <c r="D388" i="3"/>
  <c r="C388" i="3"/>
  <c r="D387" i="3"/>
  <c r="C387" i="3"/>
  <c r="D386" i="3"/>
  <c r="C386" i="3"/>
  <c r="D385" i="3"/>
  <c r="C385" i="3"/>
  <c r="D384" i="3"/>
  <c r="C384" i="3"/>
  <c r="D383" i="3"/>
  <c r="C383" i="3"/>
  <c r="D382" i="3"/>
  <c r="C382" i="3"/>
  <c r="D381" i="3"/>
  <c r="C381" i="3"/>
  <c r="D380" i="3"/>
  <c r="C380" i="3"/>
  <c r="D379" i="3"/>
  <c r="C379" i="3"/>
  <c r="D378" i="3"/>
  <c r="C378" i="3"/>
  <c r="D377" i="3"/>
  <c r="C377" i="3"/>
  <c r="D376" i="3"/>
  <c r="C376" i="3"/>
  <c r="D375" i="3"/>
  <c r="C375" i="3"/>
  <c r="D374" i="3"/>
  <c r="C374" i="3"/>
  <c r="D373" i="3"/>
  <c r="C373" i="3"/>
  <c r="D372" i="3"/>
  <c r="C372" i="3"/>
  <c r="D371" i="3"/>
  <c r="C371" i="3"/>
  <c r="D370" i="3"/>
  <c r="C370" i="3"/>
  <c r="D369" i="3"/>
  <c r="C369" i="3"/>
  <c r="D368" i="3"/>
  <c r="C368" i="3"/>
  <c r="D367" i="3"/>
  <c r="C367" i="3"/>
  <c r="D366" i="3"/>
  <c r="C366" i="3"/>
  <c r="D365" i="3"/>
  <c r="C365" i="3"/>
  <c r="D364" i="3"/>
  <c r="C364" i="3"/>
  <c r="D363" i="3"/>
  <c r="C363" i="3"/>
  <c r="D362" i="3"/>
  <c r="C362" i="3"/>
  <c r="D361" i="3"/>
  <c r="C361" i="3"/>
  <c r="D360" i="3"/>
  <c r="C360" i="3"/>
  <c r="D359" i="3"/>
  <c r="C359" i="3"/>
  <c r="D358" i="3"/>
  <c r="C358" i="3"/>
  <c r="D357" i="3"/>
  <c r="C357" i="3"/>
  <c r="D356" i="3"/>
  <c r="C356" i="3"/>
  <c r="D355" i="3"/>
  <c r="C355" i="3"/>
  <c r="D354" i="3"/>
  <c r="C354" i="3"/>
  <c r="D353" i="3"/>
  <c r="C353" i="3"/>
  <c r="D352" i="3"/>
  <c r="C352" i="3"/>
  <c r="D351" i="3"/>
  <c r="C351" i="3"/>
  <c r="D350" i="3"/>
  <c r="C350" i="3"/>
  <c r="D349" i="3"/>
  <c r="C349" i="3"/>
  <c r="D348" i="3"/>
  <c r="C348" i="3"/>
  <c r="D347" i="3"/>
  <c r="C347" i="3"/>
  <c r="D346" i="3"/>
  <c r="C346" i="3"/>
  <c r="D345" i="3"/>
  <c r="C345" i="3"/>
  <c r="D344" i="3"/>
  <c r="C344" i="3"/>
  <c r="D343" i="3"/>
  <c r="C343" i="3"/>
  <c r="D342" i="3"/>
  <c r="C342" i="3"/>
  <c r="D341" i="3"/>
  <c r="C341" i="3"/>
  <c r="D340" i="3"/>
  <c r="C340" i="3"/>
  <c r="D339" i="3"/>
  <c r="C339" i="3"/>
  <c r="D338" i="3"/>
  <c r="C338" i="3"/>
  <c r="D337" i="3"/>
  <c r="C337" i="3"/>
  <c r="D336" i="3"/>
  <c r="C336" i="3"/>
  <c r="D335" i="3"/>
  <c r="C335" i="3"/>
  <c r="D334" i="3"/>
  <c r="C334" i="3"/>
  <c r="D333" i="3"/>
  <c r="C333" i="3"/>
  <c r="D332" i="3"/>
  <c r="C332" i="3"/>
  <c r="D331" i="3"/>
  <c r="C331" i="3"/>
  <c r="D330" i="3"/>
  <c r="C330" i="3"/>
  <c r="D329" i="3"/>
  <c r="C329" i="3"/>
  <c r="D328" i="3"/>
  <c r="C328" i="3"/>
  <c r="D327" i="3"/>
  <c r="C327" i="3"/>
  <c r="D326" i="3"/>
  <c r="C326" i="3"/>
  <c r="D325" i="3"/>
  <c r="C325" i="3"/>
  <c r="D324" i="3"/>
  <c r="C324" i="3"/>
  <c r="D323" i="3"/>
  <c r="C323" i="3"/>
  <c r="D322" i="3"/>
  <c r="C322" i="3"/>
  <c r="D321" i="3"/>
  <c r="C321" i="3"/>
  <c r="D320" i="3"/>
  <c r="C320" i="3"/>
  <c r="D319" i="3"/>
  <c r="C319" i="3"/>
  <c r="D318" i="3"/>
  <c r="C318" i="3"/>
  <c r="D317" i="3"/>
  <c r="C317" i="3"/>
  <c r="D316" i="3"/>
  <c r="C316" i="3"/>
  <c r="D315" i="3"/>
  <c r="C315" i="3"/>
  <c r="D314" i="3"/>
  <c r="C314" i="3"/>
  <c r="D313" i="3"/>
  <c r="C313" i="3"/>
  <c r="D312" i="3"/>
  <c r="C312" i="3"/>
  <c r="D311" i="3"/>
  <c r="C311" i="3"/>
  <c r="D310" i="3"/>
  <c r="C310" i="3"/>
  <c r="D309" i="3"/>
  <c r="C309" i="3"/>
  <c r="D308" i="3"/>
  <c r="C308" i="3"/>
  <c r="D307" i="3"/>
  <c r="C307" i="3"/>
  <c r="D306" i="3"/>
  <c r="C306" i="3"/>
  <c r="D305" i="3"/>
  <c r="C305" i="3"/>
  <c r="D304" i="3"/>
  <c r="C304" i="3"/>
  <c r="D303" i="3"/>
  <c r="C303" i="3"/>
  <c r="D302" i="3"/>
  <c r="C302" i="3"/>
  <c r="D301" i="3"/>
  <c r="C301" i="3"/>
  <c r="D300" i="3"/>
  <c r="C300" i="3"/>
  <c r="D299" i="3"/>
  <c r="C299" i="3"/>
  <c r="D298" i="3"/>
  <c r="C298" i="3"/>
  <c r="D297" i="3"/>
  <c r="C297" i="3"/>
  <c r="D296" i="3"/>
  <c r="C296" i="3"/>
  <c r="D295" i="3"/>
  <c r="C295" i="3"/>
  <c r="D294" i="3"/>
  <c r="C294" i="3"/>
  <c r="D293" i="3"/>
  <c r="C293" i="3"/>
  <c r="D292" i="3"/>
  <c r="C292" i="3"/>
  <c r="D291" i="3"/>
  <c r="C291" i="3"/>
  <c r="D290" i="3"/>
  <c r="C290" i="3"/>
  <c r="D289" i="3"/>
  <c r="C289" i="3"/>
  <c r="D288" i="3"/>
  <c r="C288" i="3"/>
  <c r="D287" i="3"/>
  <c r="C287" i="3"/>
  <c r="D286" i="3"/>
  <c r="C286" i="3"/>
  <c r="D285" i="3"/>
  <c r="C285" i="3"/>
  <c r="D284" i="3"/>
  <c r="C284" i="3"/>
  <c r="D283" i="3"/>
  <c r="C283" i="3"/>
  <c r="D282" i="3"/>
  <c r="C282" i="3"/>
  <c r="D281" i="3"/>
  <c r="C281" i="3"/>
  <c r="D280" i="3"/>
  <c r="C280" i="3"/>
  <c r="D279" i="3"/>
  <c r="C279" i="3"/>
  <c r="D278" i="3"/>
  <c r="C278" i="3"/>
  <c r="D277" i="3"/>
  <c r="C277" i="3"/>
  <c r="D276" i="3"/>
  <c r="C276" i="3"/>
  <c r="D275" i="3"/>
  <c r="C275" i="3"/>
  <c r="D274" i="3"/>
  <c r="C274" i="3"/>
  <c r="D273" i="3"/>
  <c r="C273" i="3"/>
  <c r="D272" i="3"/>
  <c r="C272" i="3"/>
  <c r="D271" i="3"/>
  <c r="C271" i="3"/>
  <c r="D270" i="3"/>
  <c r="C270" i="3"/>
  <c r="D269" i="3"/>
  <c r="C269" i="3"/>
  <c r="D268" i="3"/>
  <c r="C268" i="3"/>
  <c r="D267" i="3"/>
  <c r="C267" i="3"/>
  <c r="D266" i="3"/>
  <c r="C266" i="3"/>
  <c r="D265" i="3"/>
  <c r="C265" i="3"/>
  <c r="D264" i="3"/>
  <c r="C264" i="3"/>
  <c r="D263" i="3"/>
  <c r="C263" i="3"/>
  <c r="D262" i="3"/>
  <c r="C262" i="3"/>
  <c r="D261" i="3"/>
  <c r="C261" i="3"/>
  <c r="D260" i="3"/>
  <c r="C260" i="3"/>
  <c r="D259" i="3"/>
  <c r="C259" i="3"/>
  <c r="D258" i="3"/>
  <c r="C258" i="3"/>
  <c r="D257" i="3"/>
  <c r="C257" i="3"/>
  <c r="D256" i="3"/>
  <c r="C256" i="3"/>
  <c r="D255" i="3"/>
  <c r="C255" i="3"/>
  <c r="D254" i="3"/>
  <c r="C254" i="3"/>
  <c r="D253" i="3"/>
  <c r="C253" i="3"/>
  <c r="D252" i="3"/>
  <c r="C252" i="3"/>
  <c r="D251" i="3"/>
  <c r="C251" i="3"/>
  <c r="D250" i="3"/>
  <c r="C250" i="3"/>
  <c r="D249" i="3"/>
  <c r="C249" i="3"/>
  <c r="D248" i="3"/>
  <c r="C248" i="3"/>
  <c r="D247" i="3"/>
  <c r="C247" i="3"/>
  <c r="D246" i="3"/>
  <c r="C246" i="3"/>
  <c r="D245" i="3"/>
  <c r="C245" i="3"/>
  <c r="D244" i="3"/>
  <c r="C244" i="3"/>
  <c r="D243" i="3"/>
  <c r="C243" i="3"/>
  <c r="D242" i="3"/>
  <c r="C242" i="3"/>
  <c r="D241" i="3"/>
  <c r="C241" i="3"/>
  <c r="D240" i="3"/>
  <c r="C240" i="3"/>
  <c r="D239" i="3"/>
  <c r="C239" i="3"/>
  <c r="D238" i="3"/>
  <c r="C238" i="3"/>
  <c r="D237" i="3"/>
  <c r="C237" i="3"/>
  <c r="D236" i="3"/>
  <c r="C236" i="3"/>
  <c r="D235" i="3"/>
  <c r="C235" i="3"/>
  <c r="D234" i="3"/>
  <c r="C234" i="3"/>
  <c r="D233" i="3"/>
  <c r="C233" i="3"/>
  <c r="D232" i="3"/>
  <c r="C232" i="3"/>
  <c r="D231" i="3"/>
  <c r="C231" i="3"/>
  <c r="D230" i="3"/>
  <c r="C230" i="3"/>
  <c r="D229" i="3"/>
  <c r="C229" i="3"/>
  <c r="D228" i="3"/>
  <c r="C228" i="3"/>
  <c r="D227" i="3"/>
  <c r="C227" i="3"/>
  <c r="D226" i="3"/>
  <c r="C226" i="3"/>
  <c r="D225" i="3"/>
  <c r="C225" i="3"/>
  <c r="D224" i="3"/>
  <c r="C224" i="3"/>
  <c r="D223" i="3"/>
  <c r="C223" i="3"/>
  <c r="D222" i="3"/>
  <c r="C222" i="3"/>
  <c r="D221" i="3"/>
  <c r="C221" i="3"/>
  <c r="D220" i="3"/>
  <c r="C220" i="3"/>
  <c r="D219" i="3"/>
  <c r="C219" i="3"/>
  <c r="D218" i="3"/>
  <c r="C218" i="3"/>
  <c r="D217" i="3"/>
  <c r="C217" i="3"/>
  <c r="D216" i="3"/>
  <c r="C216" i="3"/>
  <c r="D215" i="3"/>
  <c r="C215" i="3"/>
  <c r="D214" i="3"/>
  <c r="C214" i="3"/>
  <c r="D213" i="3"/>
  <c r="C213" i="3"/>
  <c r="D212" i="3"/>
  <c r="C212" i="3"/>
  <c r="D211" i="3"/>
  <c r="C211" i="3"/>
  <c r="D210" i="3"/>
  <c r="C210" i="3"/>
  <c r="D209" i="3"/>
  <c r="C209" i="3"/>
  <c r="D208" i="3"/>
  <c r="C208" i="3"/>
  <c r="D207" i="3"/>
  <c r="C207" i="3"/>
  <c r="D206" i="3"/>
  <c r="C206" i="3"/>
  <c r="D205" i="3"/>
  <c r="C205" i="3"/>
  <c r="D204" i="3"/>
  <c r="C204" i="3"/>
  <c r="D203" i="3"/>
  <c r="C203" i="3"/>
  <c r="D202" i="3"/>
  <c r="C202" i="3"/>
  <c r="D201" i="3"/>
  <c r="C201" i="3"/>
  <c r="D200" i="3"/>
  <c r="C200" i="3"/>
  <c r="D199" i="3"/>
  <c r="C199" i="3"/>
  <c r="D198" i="3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K2" i="3"/>
  <c r="J3" i="3"/>
  <c r="K3" i="3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" i="3"/>
  <c r="C2" i="3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<sst xmlns="http://schemas.openxmlformats.org/spreadsheetml/2006/main" count="1570" uniqueCount="1344">
  <si>
    <t>CW-B047-C3</t>
  </si>
  <si>
    <t>3DL Wireless, LLC</t>
  </si>
  <si>
    <t>CW-B135-C3</t>
  </si>
  <si>
    <t>3G PCS, LLC</t>
  </si>
  <si>
    <t>CW-B318-C4</t>
  </si>
  <si>
    <t>Alaska Native Wireless, L.L.C.</t>
  </si>
  <si>
    <t>CW-B062-C3</t>
  </si>
  <si>
    <t>ALPINE PCS, INC.</t>
  </si>
  <si>
    <t>CW-B261-C3</t>
  </si>
  <si>
    <t>Black Crow Wireless, L.P.</t>
  </si>
  <si>
    <t>CW-B004-C4</t>
  </si>
  <si>
    <t>Cellco Partnership, d/b/a Verizon Wireless</t>
  </si>
  <si>
    <t>CW-B036-C3</t>
  </si>
  <si>
    <t>Citifone PCS, LLC</t>
  </si>
  <si>
    <t>CW-B045-C3</t>
  </si>
  <si>
    <t>Coloma Spectrum, LLC</t>
  </si>
  <si>
    <t>CW-B063-C1</t>
  </si>
  <si>
    <t>Commnet PCS, Inc.</t>
  </si>
  <si>
    <t>CW-B064-C4</t>
  </si>
  <si>
    <t>Cook Inlet/VS GSM V PCS, LLC</t>
  </si>
  <si>
    <t>CW-B074-C3</t>
  </si>
  <si>
    <t>DCC PCS, Inc.</t>
  </si>
  <si>
    <t>CW-B077-C3</t>
  </si>
  <si>
    <t>DEVTEL, LLC</t>
  </si>
  <si>
    <t>CW-B081-C4</t>
  </si>
  <si>
    <t>Lafayette Communications Company L.L.C.</t>
  </si>
  <si>
    <t>CW-B084-C3</t>
  </si>
  <si>
    <t>LastWave Partners</t>
  </si>
  <si>
    <t>CW-B095-C3</t>
  </si>
  <si>
    <t>Leap Wireless International, Inc.</t>
  </si>
  <si>
    <t>CW-B106-C5</t>
  </si>
  <si>
    <t>MCG PCS II, Inc.</t>
  </si>
  <si>
    <t>CW-B110-C4</t>
  </si>
  <si>
    <t>Mint GSM Services Inc.</t>
  </si>
  <si>
    <t>CW-B136-C4</t>
  </si>
  <si>
    <t>NORTHCOAST COMMUNICATIONS, L.L.C.</t>
  </si>
  <si>
    <t>CW-B159-C4</t>
  </si>
  <si>
    <t>NTCH, Inc.</t>
  </si>
  <si>
    <t>CW-B174-C3</t>
  </si>
  <si>
    <t>Polycell Communications, Inc.</t>
  </si>
  <si>
    <t>CW-B188-C5</t>
  </si>
  <si>
    <t>Poplar PCS-Central, LLC</t>
  </si>
  <si>
    <t>CW-B212-C3</t>
  </si>
  <si>
    <t>Purchase Communications</t>
  </si>
  <si>
    <t>CW-B220-C4</t>
  </si>
  <si>
    <t>Salmon PCS, LLC</t>
  </si>
  <si>
    <t>CW-B221-C3</t>
  </si>
  <si>
    <t>Scott  Reiter</t>
  </si>
  <si>
    <t>CW-B224-C4</t>
  </si>
  <si>
    <t>SLO Cellular, Inc.</t>
  </si>
  <si>
    <t>CW-B239-C3</t>
  </si>
  <si>
    <t>Summit Wireless, LLC</t>
  </si>
  <si>
    <t>CW-B241-C3</t>
  </si>
  <si>
    <t>SVC BidCo, L.P.</t>
  </si>
  <si>
    <t>CW-B259-C5</t>
  </si>
  <si>
    <t>T.K.O. Communications, LLC</t>
  </si>
  <si>
    <t>CW-B261-C4</t>
  </si>
  <si>
    <t>Theta Communications, LLC</t>
  </si>
  <si>
    <t>CW-B262-C3</t>
  </si>
  <si>
    <t>TPS Utilicom, Inc.</t>
  </si>
  <si>
    <t>CW-B289-C4</t>
  </si>
  <si>
    <t>Unbound PCS, LLC</t>
  </si>
  <si>
    <t>CW-B298-C3</t>
  </si>
  <si>
    <t>VINCENT D. McBRIDE</t>
  </si>
  <si>
    <t>CW-B299-C4</t>
  </si>
  <si>
    <t>VoiceStream PCS BTA I License Corporation</t>
  </si>
  <si>
    <t>CW-B318-C3</t>
  </si>
  <si>
    <t>CW-B319-C4</t>
  </si>
  <si>
    <t>CW-B321-C3</t>
  </si>
  <si>
    <t>CW-B331-C3</t>
  </si>
  <si>
    <t>CW-B336-C4</t>
  </si>
  <si>
    <t>CW-B341-C3</t>
  </si>
  <si>
    <t>CW-B357-C3</t>
  </si>
  <si>
    <t>CW-B358-C4</t>
  </si>
  <si>
    <t>CW-B368-C3</t>
  </si>
  <si>
    <t>CW-B408-C3</t>
  </si>
  <si>
    <t>CW-B408-C4</t>
  </si>
  <si>
    <t>CW-B440-C3</t>
  </si>
  <si>
    <t>CW-B480-C4</t>
  </si>
  <si>
    <t>CW-B307-C3</t>
  </si>
  <si>
    <t>CW-B047-C4</t>
  </si>
  <si>
    <t>CW-B085-C4</t>
  </si>
  <si>
    <t>CW-B130-C4</t>
  </si>
  <si>
    <t>CW-B159-C5</t>
  </si>
  <si>
    <t>CW-B212-C5</t>
  </si>
  <si>
    <t>CW-B220-C3</t>
  </si>
  <si>
    <t>CW-B226-C4</t>
  </si>
  <si>
    <t>CW-B226-C5</t>
  </si>
  <si>
    <t>CW-B235-C4</t>
  </si>
  <si>
    <t>CW-B329-C3</t>
  </si>
  <si>
    <t>CW-B329-C4</t>
  </si>
  <si>
    <t>CW-B398-C3</t>
  </si>
  <si>
    <t>CW-B398-C4</t>
  </si>
  <si>
    <t>CW-B414-C2</t>
  </si>
  <si>
    <t>CW-B428-C4</t>
  </si>
  <si>
    <t>CW-B428-C5</t>
  </si>
  <si>
    <t>CW-B004-C3</t>
  </si>
  <si>
    <t>CW-B007-C5</t>
  </si>
  <si>
    <t>CW-B010-C5</t>
  </si>
  <si>
    <t>CW-B027-C5</t>
  </si>
  <si>
    <t>CW-B036-C5</t>
  </si>
  <si>
    <t>CW-B043-C2</t>
  </si>
  <si>
    <t>CW-B047-C5</t>
  </si>
  <si>
    <t>CW-B051-C4</t>
  </si>
  <si>
    <t>CW-B051-C5</t>
  </si>
  <si>
    <t>CW-B055-C2</t>
  </si>
  <si>
    <t>CW-B056-C5</t>
  </si>
  <si>
    <t>CW-B059-C5</t>
  </si>
  <si>
    <t>CW-B063-C2</t>
  </si>
  <si>
    <t>CW-B074-C5</t>
  </si>
  <si>
    <t>CW-B077-C5</t>
  </si>
  <si>
    <t>CW-B084-C4</t>
  </si>
  <si>
    <t>CW-B093-C5</t>
  </si>
  <si>
    <t>CW-B095-C5</t>
  </si>
  <si>
    <t>CW-B110-C5</t>
  </si>
  <si>
    <t>CW-B127-C2</t>
  </si>
  <si>
    <t>CW-B128-C5</t>
  </si>
  <si>
    <t>CW-B130-C5</t>
  </si>
  <si>
    <t>CW-B135-C5</t>
  </si>
  <si>
    <t>CW-B141-C5</t>
  </si>
  <si>
    <t>CW-B165-C5</t>
  </si>
  <si>
    <t>CW-B172-C3</t>
  </si>
  <si>
    <t>CW-B174-C5</t>
  </si>
  <si>
    <t>CW-B176-C5</t>
  </si>
  <si>
    <t>CW-B179-C5</t>
  </si>
  <si>
    <t>CW-B189-C5</t>
  </si>
  <si>
    <t>CW-B196-C4</t>
  </si>
  <si>
    <t>CW-B204-C5</t>
  </si>
  <si>
    <t>CW-B214-C5</t>
  </si>
  <si>
    <t>CW-B215-C4</t>
  </si>
  <si>
    <t>CW-B218-C3</t>
  </si>
  <si>
    <t>CW-B227-C4</t>
  </si>
  <si>
    <t>CW-B235-C5</t>
  </si>
  <si>
    <t>CW-B239-C5</t>
  </si>
  <si>
    <t>CW-B241-C5</t>
  </si>
  <si>
    <t>CW-B244-C5</t>
  </si>
  <si>
    <t>CW-B251-C2</t>
  </si>
  <si>
    <t>CW-B252-C5</t>
  </si>
  <si>
    <t>CW-B261-C5</t>
  </si>
  <si>
    <t>CW-B262-C4</t>
  </si>
  <si>
    <t>CW-B263-C5</t>
  </si>
  <si>
    <t>CW-B265-C5</t>
  </si>
  <si>
    <t>CW-B268-C5</t>
  </si>
  <si>
    <t>CW-B274-C5</t>
  </si>
  <si>
    <t>CW-B281-C5</t>
  </si>
  <si>
    <t>CW-B287-C2</t>
  </si>
  <si>
    <t>CW-B289-C5</t>
  </si>
  <si>
    <t>CW-B295-C2</t>
  </si>
  <si>
    <t>CW-B298-C5</t>
  </si>
  <si>
    <t>CW-B307-C5</t>
  </si>
  <si>
    <t>CW-B316-C5</t>
  </si>
  <si>
    <t>CW-B318-C5</t>
  </si>
  <si>
    <t>CW-B319-C5</t>
  </si>
  <si>
    <t>CW-B321-C4</t>
  </si>
  <si>
    <t>CW-B321-C5</t>
  </si>
  <si>
    <t>CW-B329-C5</t>
  </si>
  <si>
    <t>CW-B330-C4</t>
  </si>
  <si>
    <t>CW-B331-C5</t>
  </si>
  <si>
    <t>CW-B333-C2</t>
  </si>
  <si>
    <t>CW-B339-C3</t>
  </si>
  <si>
    <t>CW-B350-C4</t>
  </si>
  <si>
    <t>CW-B356-C2</t>
  </si>
  <si>
    <t>CW-B357-C5</t>
  </si>
  <si>
    <t>CW-B358-C5</t>
  </si>
  <si>
    <t>CW-B359-C4</t>
  </si>
  <si>
    <t>CW-B361-C5</t>
  </si>
  <si>
    <t>CW-B364-C5</t>
  </si>
  <si>
    <t>CW-B368-C5</t>
  </si>
  <si>
    <t>CW-B376-C5</t>
  </si>
  <si>
    <t>CW-B377-C5</t>
  </si>
  <si>
    <t>CW-B382-C5</t>
  </si>
  <si>
    <t>CW-B388-C2</t>
  </si>
  <si>
    <t>CW-B390-C5</t>
  </si>
  <si>
    <t>CW-B398-C5</t>
  </si>
  <si>
    <t>CW-B402-C5</t>
  </si>
  <si>
    <t>CW-B408-C5</t>
  </si>
  <si>
    <t>CW-B412-C5</t>
  </si>
  <si>
    <t>CW-B413-C4</t>
  </si>
  <si>
    <t>CW-B413-C5</t>
  </si>
  <si>
    <t>CW-B416-C2</t>
  </si>
  <si>
    <t>CW-B431-C4</t>
  </si>
  <si>
    <t>CW-B435-C2</t>
  </si>
  <si>
    <t>CW-B441-C5</t>
  </si>
  <si>
    <t>CW-B461-C4</t>
  </si>
  <si>
    <t>CW-B478-C5</t>
  </si>
  <si>
    <t>CW-B480-C5</t>
  </si>
  <si>
    <t>CW-B470-C4</t>
  </si>
  <si>
    <t>CW-B363-C3</t>
  </si>
  <si>
    <t>CW-B045-C5</t>
  </si>
  <si>
    <t>CW-B299-C5</t>
  </si>
  <si>
    <t>CW-B020-C4</t>
  </si>
  <si>
    <t>CW-B027-C4</t>
  </si>
  <si>
    <t>CW-B029-C3</t>
  </si>
  <si>
    <t>CW-B036-C4</t>
  </si>
  <si>
    <t>CW-B062-C4</t>
  </si>
  <si>
    <t>CW-B074-C4</t>
  </si>
  <si>
    <t>CW-B141-C4</t>
  </si>
  <si>
    <t>CW-B174-C4</t>
  </si>
  <si>
    <t>CW-B176-C4</t>
  </si>
  <si>
    <t>CW-B189-C4</t>
  </si>
  <si>
    <t>CW-B204-C3</t>
  </si>
  <si>
    <t>CW-B214-C4</t>
  </si>
  <si>
    <t>CW-B316-C4</t>
  </si>
  <si>
    <t>CW-B331-C4</t>
  </si>
  <si>
    <t>CW-B368-C4</t>
  </si>
  <si>
    <t>CW-B377-C4</t>
  </si>
  <si>
    <t>CW-B382-C4</t>
  </si>
  <si>
    <t>CW-B390-C4</t>
  </si>
  <si>
    <t>CW-B402-C4</t>
  </si>
  <si>
    <t>CW-B413-C3</t>
  </si>
  <si>
    <t>CW-B441-C3</t>
  </si>
  <si>
    <t>CW-B478-C4</t>
  </si>
  <si>
    <t>CW-B010-C3</t>
  </si>
  <si>
    <t>CW-B029-C4</t>
  </si>
  <si>
    <t>CW-B056-C3</t>
  </si>
  <si>
    <t>CW-B059-C4</t>
  </si>
  <si>
    <t>CW-B136-C5</t>
  </si>
  <si>
    <t>CW-B221-C4</t>
  </si>
  <si>
    <t>CW-B226-C3</t>
  </si>
  <si>
    <t>CW-B268-C3</t>
  </si>
  <si>
    <t>CW-B350-C3</t>
  </si>
  <si>
    <t>CW-B401-C3</t>
  </si>
  <si>
    <t>CW-B402-C3</t>
  </si>
  <si>
    <t>CW-B438-C1</t>
  </si>
  <si>
    <t>CW-B441-C4</t>
  </si>
  <si>
    <t>CW-B461-C3</t>
  </si>
  <si>
    <t>CW-B067-C3</t>
  </si>
  <si>
    <t>CW-B352-C3</t>
  </si>
  <si>
    <t>CW-B020-C3</t>
  </si>
  <si>
    <t>CW-B141-C3</t>
  </si>
  <si>
    <t>CW-B165-C4</t>
  </si>
  <si>
    <t>CW-B176-C3</t>
  </si>
  <si>
    <t>CW-B189-C3</t>
  </si>
  <si>
    <t>CW-B214-C3</t>
  </si>
  <si>
    <t>CW-B316-C3</t>
  </si>
  <si>
    <t>CW-B324-C5</t>
  </si>
  <si>
    <t>CW-B374-C3</t>
  </si>
  <si>
    <t>CW-B376-C3</t>
  </si>
  <si>
    <t>CW-B377-C3</t>
  </si>
  <si>
    <t>CW-B382-C3</t>
  </si>
  <si>
    <t>CW-B478-C3</t>
  </si>
  <si>
    <t>CW-B361-C4</t>
  </si>
  <si>
    <t>CW-B007-C3</t>
  </si>
  <si>
    <t>CW-B020-C5</t>
  </si>
  <si>
    <t>CW-B027-C3</t>
  </si>
  <si>
    <t>CW-B056-C4</t>
  </si>
  <si>
    <t>CW-B059-C3</t>
  </si>
  <si>
    <t>CW-B093-C4</t>
  </si>
  <si>
    <t>CW-B095-C4</t>
  </si>
  <si>
    <t>CW-B128-C3</t>
  </si>
  <si>
    <t>CW-B196-C5</t>
  </si>
  <si>
    <t>CW-B204-C4</t>
  </si>
  <si>
    <t>CW-B212-C4</t>
  </si>
  <si>
    <t>CW-B244-C3</t>
  </si>
  <si>
    <t>CW-B252-C4</t>
  </si>
  <si>
    <t>CW-B263-C4</t>
  </si>
  <si>
    <t>CW-B268-C4</t>
  </si>
  <si>
    <t>CW-B289-C3</t>
  </si>
  <si>
    <t>CW-B319-C3</t>
  </si>
  <si>
    <t>CW-B361-C3</t>
  </si>
  <si>
    <t>CW-B364-C3</t>
  </si>
  <si>
    <t>CW-B401-C4</t>
  </si>
  <si>
    <t>CW-B412-C4</t>
  </si>
  <si>
    <t>CW-B480-C3</t>
  </si>
  <si>
    <t>CW-B010-C4</t>
  </si>
  <si>
    <t>CW-B179-C3</t>
  </si>
  <si>
    <t>CW-B463-C1</t>
  </si>
  <si>
    <t>CW-B062-C5</t>
  </si>
  <si>
    <t>CW-B165-C3</t>
  </si>
  <si>
    <t>CW-B007-C4</t>
  </si>
  <si>
    <t>CW-B081-C5</t>
  </si>
  <si>
    <t>CW-B106-C4</t>
  </si>
  <si>
    <t>CW-B208-C1</t>
  </si>
  <si>
    <t>CW-B227-C5</t>
  </si>
  <si>
    <t>CW-B274-C4</t>
  </si>
  <si>
    <t>CW-B333-C1</t>
  </si>
  <si>
    <t>CW-B388-C1</t>
  </si>
  <si>
    <t>CW-B453-C1</t>
  </si>
  <si>
    <t>CW-B064-C5</t>
  </si>
  <si>
    <t>CW-B218-C4</t>
  </si>
  <si>
    <t>CW-B265-C4</t>
  </si>
  <si>
    <t>CW-B281-C3</t>
  </si>
  <si>
    <t>CW-B352-C5</t>
  </si>
  <si>
    <t>CW-B431-C3</t>
  </si>
  <si>
    <t>CW-B463-C2</t>
  </si>
  <si>
    <t>CW-B067-C5</t>
  </si>
  <si>
    <t>CW-B352-C4</t>
  </si>
  <si>
    <t>CW-B220-C5</t>
  </si>
  <si>
    <t>CW-B470-C5</t>
  </si>
  <si>
    <t>CW-B339-C4</t>
  </si>
  <si>
    <t>CW-B008-C1</t>
  </si>
  <si>
    <t>CW-B012-C1</t>
  </si>
  <si>
    <t>CW-B029-C5</t>
  </si>
  <si>
    <t>CW-B030-C1</t>
  </si>
  <si>
    <t>CW-B051-C3</t>
  </si>
  <si>
    <t>CW-B067-C4</t>
  </si>
  <si>
    <t>CW-B077-C4</t>
  </si>
  <si>
    <t>CW-B085-C5</t>
  </si>
  <si>
    <t>CW-B103-C1</t>
  </si>
  <si>
    <t>CW-B110-C3</t>
  </si>
  <si>
    <t>CW-B117-C2</t>
  </si>
  <si>
    <t>CW-B128-C4</t>
  </si>
  <si>
    <t>CW-B130-C3</t>
  </si>
  <si>
    <t>CW-B139-C1</t>
  </si>
  <si>
    <t>CW-B162-C1</t>
  </si>
  <si>
    <t>CW-B167-C1</t>
  </si>
  <si>
    <t>CW-B172-C4</t>
  </si>
  <si>
    <t>CW-B179-C4</t>
  </si>
  <si>
    <t>CW-B196-C3</t>
  </si>
  <si>
    <t>CW-B203-C2</t>
  </si>
  <si>
    <t>CW-B215-C5</t>
  </si>
  <si>
    <t>CW-B218-C5</t>
  </si>
  <si>
    <t>CW-B227-C3</t>
  </si>
  <si>
    <t>CW-B239-C4</t>
  </si>
  <si>
    <t>CW-B241-C4</t>
  </si>
  <si>
    <t>CW-B244-C4</t>
  </si>
  <si>
    <t>CW-B251-C1</t>
  </si>
  <si>
    <t>CW-B256-C1</t>
  </si>
  <si>
    <t>CW-B262-C5</t>
  </si>
  <si>
    <t>CW-B263-C3</t>
  </si>
  <si>
    <t>CW-B265-C3</t>
  </si>
  <si>
    <t>CW-B270-C1</t>
  </si>
  <si>
    <t>CW-B274-C3</t>
  </si>
  <si>
    <t>CW-B281-C4</t>
  </si>
  <si>
    <t>CW-B298-C4</t>
  </si>
  <si>
    <t>CW-B307-C4</t>
  </si>
  <si>
    <t>CW-B317-C2</t>
  </si>
  <si>
    <t>CW-B324-C4</t>
  </si>
  <si>
    <t>CW-B325-C1</t>
  </si>
  <si>
    <t>CW-B328-C2</t>
  </si>
  <si>
    <t>CW-B330-C5</t>
  </si>
  <si>
    <t>CW-B336-C5</t>
  </si>
  <si>
    <t>CW-B341-C4</t>
  </si>
  <si>
    <t>CW-B350-C5</t>
  </si>
  <si>
    <t>CW-B357-C4</t>
  </si>
  <si>
    <t>CW-B358-C3</t>
  </si>
  <si>
    <t>CW-B363-C5</t>
  </si>
  <si>
    <t>CW-B364-C4</t>
  </si>
  <si>
    <t>CW-B374-C4</t>
  </si>
  <si>
    <t>CW-B374-C5</t>
  </si>
  <si>
    <t>CW-B376-C4</t>
  </si>
  <si>
    <t>CW-B390-C3</t>
  </si>
  <si>
    <t>CW-B407-C1</t>
  </si>
  <si>
    <t>CW-B412-C3</t>
  </si>
  <si>
    <t>CW-B424-C1</t>
  </si>
  <si>
    <t>CW-B428-C3</t>
  </si>
  <si>
    <t>CW-B431-C5</t>
  </si>
  <si>
    <t>CW-B440-C5</t>
  </si>
  <si>
    <t>CW-B447-C1</t>
  </si>
  <si>
    <t>CW-B461-C5</t>
  </si>
  <si>
    <t>CW-B465-C1</t>
  </si>
  <si>
    <t>CW-B470-C3</t>
  </si>
  <si>
    <t>CW-B085-C3</t>
  </si>
  <si>
    <t>CW-B093-C3</t>
  </si>
  <si>
    <t>CW-B259-C3</t>
  </si>
  <si>
    <t>CW-B359-C5</t>
  </si>
  <si>
    <t>CW-B235-C3</t>
  </si>
  <si>
    <t>CW-B045-C4</t>
  </si>
  <si>
    <t>CW-B136-C3</t>
  </si>
  <si>
    <t>CW-B172-C5</t>
  </si>
  <si>
    <t>CW-B188-C3</t>
  </si>
  <si>
    <t>CW-B210-C1</t>
  </si>
  <si>
    <t>CW-B221-C5</t>
  </si>
  <si>
    <t>CW-B299-C3</t>
  </si>
  <si>
    <t>CW-B081-C3</t>
  </si>
  <si>
    <t>CW-B106-C3</t>
  </si>
  <si>
    <t>CW-B324-C3</t>
  </si>
  <si>
    <t>CW-B336-C3</t>
  </si>
  <si>
    <t>CW-B440-C4</t>
  </si>
  <si>
    <t>CW-B004-C5</t>
  </si>
  <si>
    <t>CW-B159-C3</t>
  </si>
  <si>
    <t>CW-B043-C1</t>
  </si>
  <si>
    <t>CW-B127-C1</t>
  </si>
  <si>
    <t>CW-B215-C3</t>
  </si>
  <si>
    <t>CW-B330-C3</t>
  </si>
  <si>
    <t>CW-B252-C3</t>
  </si>
  <si>
    <t>CW-B135-C4</t>
  </si>
  <si>
    <t>CW-B064-C3</t>
  </si>
  <si>
    <t>CW-B084-C5</t>
  </si>
  <si>
    <t>CW-B188-C4</t>
  </si>
  <si>
    <t>CW-B224-C3</t>
  </si>
  <si>
    <t>CW-B224-C5</t>
  </si>
  <si>
    <t>CW-B259-C4</t>
  </si>
  <si>
    <t>CW-B341-C5</t>
  </si>
  <si>
    <t>CW-B359-C3</t>
  </si>
  <si>
    <t>CW-B401-C5</t>
  </si>
  <si>
    <t>No.</t>
  </si>
  <si>
    <t xml:space="preserve">License </t>
  </si>
  <si>
    <t>Latitude</t>
  </si>
  <si>
    <t>Longitude</t>
  </si>
  <si>
    <t>Population</t>
  </si>
  <si>
    <t>Eligibility</t>
  </si>
  <si>
    <t>Bidder</t>
  </si>
  <si>
    <t>LicenseOwned</t>
  </si>
  <si>
    <t>IndexStart</t>
  </si>
  <si>
    <t>IndexEnd</t>
  </si>
  <si>
    <t>BidderElig</t>
  </si>
  <si>
    <t>BigSmall</t>
  </si>
  <si>
    <t>Matrix</t>
  </si>
  <si>
    <t>PB-B043-C</t>
  </si>
  <si>
    <t>21st Century Telesis Joint Venture</t>
  </si>
  <si>
    <t>PB-B103-C</t>
  </si>
  <si>
    <t>Aer Force Communications, L.P.</t>
  </si>
  <si>
    <t>PB-B167-C</t>
  </si>
  <si>
    <t>Alpine PCS, Inc.</t>
  </si>
  <si>
    <t>PB-B208-C</t>
  </si>
  <si>
    <t>Americall International, L.L.C.</t>
  </si>
  <si>
    <t>PB-B210-C</t>
  </si>
  <si>
    <t>Anishnabe Communications Enterprise, Inc.</t>
  </si>
  <si>
    <t>PB-B233-C</t>
  </si>
  <si>
    <t>BDPCS, Inc.</t>
  </si>
  <si>
    <t>PB-B256-C</t>
  </si>
  <si>
    <t>BRK WIRELESS CO., INC.</t>
  </si>
  <si>
    <t>PB-B270-C</t>
  </si>
  <si>
    <t>Brookings Municipal Utilities</t>
  </si>
  <si>
    <t>PB-B280-C</t>
  </si>
  <si>
    <t>Carolina PCS I Limited Partnership</t>
  </si>
  <si>
    <t>PB-B325-C</t>
  </si>
  <si>
    <t>CELLUTECH</t>
  </si>
  <si>
    <t>PB-B333-C</t>
  </si>
  <si>
    <t>Central Alabama Partnership L.P. 132</t>
  </si>
  <si>
    <t>PB-B424-C</t>
  </si>
  <si>
    <t>CH PCS, Inc.</t>
  </si>
  <si>
    <t>PB-B438-C</t>
  </si>
  <si>
    <t>Chase Telecommunications L.P.</t>
  </si>
  <si>
    <t>PB-B442-C</t>
  </si>
  <si>
    <t>Communications Venture PCS Limited Partnership</t>
  </si>
  <si>
    <t>PB-B453-C</t>
  </si>
  <si>
    <t>Comtel PCS Mainstreet Limited Partnership</t>
  </si>
  <si>
    <t>PB-B457-C</t>
  </si>
  <si>
    <t>Cook Inlet Western Wireless PV/SS PCS, L.P.</t>
  </si>
  <si>
    <t>PB-B463-C</t>
  </si>
  <si>
    <t>DCR PCS, Inc.</t>
  </si>
  <si>
    <t>PB-B038-C</t>
  </si>
  <si>
    <t>Devon Mobile Communications, L.P.</t>
  </si>
  <si>
    <t>PB-B100-C</t>
  </si>
  <si>
    <t>Eldorado Communications, L.L.C.</t>
  </si>
  <si>
    <t>PB-B105-C</t>
  </si>
  <si>
    <t>Enterprise Communications Partnership</t>
  </si>
  <si>
    <t>PB-B107-C</t>
  </si>
  <si>
    <t>FAMS &amp; ASSOCIATES</t>
  </si>
  <si>
    <t>PB-B111-C</t>
  </si>
  <si>
    <t>Fortunet Wireless Communications, L.P.</t>
  </si>
  <si>
    <t>PB-B118-C</t>
  </si>
  <si>
    <t>Georgia Independent PCS Corporation</t>
  </si>
  <si>
    <t>PB-B156-C</t>
  </si>
  <si>
    <t>GLOBAL INFORMATION TECHNOLOGIES, INC.</t>
  </si>
  <si>
    <t>PB-B205-C</t>
  </si>
  <si>
    <t>GWI PCS, Inc.</t>
  </si>
  <si>
    <t>PB-B326-C</t>
  </si>
  <si>
    <t>High Country Communications, L.P.</t>
  </si>
  <si>
    <t>PB-B396-C</t>
  </si>
  <si>
    <t>Indus, Inc.</t>
  </si>
  <si>
    <t>PB-B398-C</t>
  </si>
  <si>
    <t>Integrated Communications Group Corporation</t>
  </si>
  <si>
    <t>PB-B459-C</t>
  </si>
  <si>
    <t>Kansas Personal Communication Services, LTD</t>
  </si>
  <si>
    <t>PB-B201-C</t>
  </si>
  <si>
    <t>KMTel L.L.C.</t>
  </si>
  <si>
    <t>PB-B405-C</t>
  </si>
  <si>
    <t>Longstreet Communication International, Inc</t>
  </si>
  <si>
    <t>PB-B406-C</t>
  </si>
  <si>
    <t>Mark M. Guest</t>
  </si>
  <si>
    <t>PB-B099-C</t>
  </si>
  <si>
    <t>MBO Wireless, Inc.</t>
  </si>
  <si>
    <t>PB-B122-C</t>
  </si>
  <si>
    <t>MCG PCS, Inc.</t>
  </si>
  <si>
    <t>PB-B242-C</t>
  </si>
  <si>
    <t>Mercury PCS, L.L.C.</t>
  </si>
  <si>
    <t>PB-B288-C</t>
  </si>
  <si>
    <t>Meretel Communications, LP</t>
  </si>
  <si>
    <t>PB-B385-C</t>
  </si>
  <si>
    <t>MFRI Inc.</t>
  </si>
  <si>
    <t>PB-B431-C</t>
  </si>
  <si>
    <t>Miccom Associates, Ltd.</t>
  </si>
  <si>
    <t>PB-B471-C</t>
  </si>
  <si>
    <t>Mobile Tri-States L.P. 130</t>
  </si>
  <si>
    <t>PB-B241-C</t>
  </si>
  <si>
    <t>Mountain Solutions, Ltd</t>
  </si>
  <si>
    <t>PB-B307-C</t>
  </si>
  <si>
    <t>National Telecom Holdings, Inc.</t>
  </si>
  <si>
    <t>PB-B390-C</t>
  </si>
  <si>
    <t>New England Wireless Communications, L.P.</t>
  </si>
  <si>
    <t>PB-B008-C</t>
  </si>
  <si>
    <t>NextWave Personal Communications Inc.</t>
  </si>
  <si>
    <t>PB-B036-C</t>
  </si>
  <si>
    <t>North Dakota PCS Limited Partnership</t>
  </si>
  <si>
    <t>PB-B055-C</t>
  </si>
  <si>
    <t>Northern Michigan PCS Consortium L.L.C.</t>
  </si>
  <si>
    <t>PB-B089-C</t>
  </si>
  <si>
    <t>NOVERR PUBLISHING INC.</t>
  </si>
  <si>
    <t>PB-B110-C</t>
  </si>
  <si>
    <t>Omnipoint PCS Entrepreneurs, Inc.</t>
  </si>
  <si>
    <t>PB-B133-C</t>
  </si>
  <si>
    <t>OnQue Communications, Inc.</t>
  </si>
  <si>
    <t>PB-B149-C</t>
  </si>
  <si>
    <t>PCS 2000, L.P.</t>
  </si>
  <si>
    <t>PB-B261-C</t>
  </si>
  <si>
    <t>PCS One, Inc.</t>
  </si>
  <si>
    <t>PB-B298-C</t>
  </si>
  <si>
    <t>PCS Plus, LLC An Arizona Limited Liability Company</t>
  </si>
  <si>
    <t>PB-B331-C</t>
  </si>
  <si>
    <t>PCSouth, Inc.</t>
  </si>
  <si>
    <t>PB-B347-C</t>
  </si>
  <si>
    <t>Personal Communications Network, Inc.</t>
  </si>
  <si>
    <t>PB-B358-C</t>
  </si>
  <si>
    <t>Poka Lambro PCS, Inc.</t>
  </si>
  <si>
    <t>PB-B391-C</t>
  </si>
  <si>
    <t>Poka Lambro/PVT Wireless Limited Partnership</t>
  </si>
  <si>
    <t>PB-B395-C</t>
  </si>
  <si>
    <t>POLYCELL COMMUNICATIONS, INC.</t>
  </si>
  <si>
    <t>PB-B407-C</t>
  </si>
  <si>
    <t>PVT Wireless Limited Partnership</t>
  </si>
  <si>
    <t>PB-B413-C</t>
  </si>
  <si>
    <t>Quantum Communications Group, Inc.</t>
  </si>
  <si>
    <t>PB-B447-C</t>
  </si>
  <si>
    <t>R &amp; S PCS, Inc.</t>
  </si>
  <si>
    <t>PB-B061-C</t>
  </si>
  <si>
    <t>R.F.W. Inc.</t>
  </si>
  <si>
    <t>PB-B150-C</t>
  </si>
  <si>
    <t>Reserve Telephone Company, Inc.</t>
  </si>
  <si>
    <t>PB-B161-C</t>
  </si>
  <si>
    <t>RLV-PCS I PARTNERSHIP</t>
  </si>
  <si>
    <t>PB-B283-C</t>
  </si>
  <si>
    <t>ROBERTS-ROBERTS &amp; ASSOCIATES, LLC</t>
  </si>
  <si>
    <t>PB-B285-C</t>
  </si>
  <si>
    <t>Rosas, Inc.</t>
  </si>
  <si>
    <t>PB-B337-C</t>
  </si>
  <si>
    <t>RT  Communications, Inc.</t>
  </si>
  <si>
    <t>PB-B422-C</t>
  </si>
  <si>
    <t>Savannah Independent PCS Corporation</t>
  </si>
  <si>
    <t>PB-B464-C</t>
  </si>
  <si>
    <t>SouthEast Telephone Limited Partnership, Ltd.</t>
  </si>
  <si>
    <t>PB-B016-C</t>
  </si>
  <si>
    <t>Southeast Wireless Communications, L.P.</t>
  </si>
  <si>
    <t>PB-B072-C</t>
  </si>
  <si>
    <t>SOUTHERN COMMUNICATIONS SYSTEMS, INC.</t>
  </si>
  <si>
    <t>PB-B091-C</t>
  </si>
  <si>
    <t>Southern Wireless, L.P.</t>
  </si>
  <si>
    <t>PB-B147-C</t>
  </si>
  <si>
    <t>Southwest Minnesota PCS Limited Partnership</t>
  </si>
  <si>
    <t>PB-B177-C</t>
  </si>
  <si>
    <t>SOWEGA Wireless Communications, L.P.</t>
  </si>
  <si>
    <t>PB-B178-C</t>
  </si>
  <si>
    <t>The Chillicothe Telephone Co.-Communications, Inc.</t>
  </si>
  <si>
    <t>PB-B312-C</t>
  </si>
  <si>
    <t>Third Kentucky Cellular Corporation</t>
  </si>
  <si>
    <t>PB-B335-C</t>
  </si>
  <si>
    <t>TWS, LLC</t>
  </si>
  <si>
    <t>PB-B436-C</t>
  </si>
  <si>
    <t>Urban Communicators PCS Limited Partnership</t>
  </si>
  <si>
    <t>PB-B114-C</t>
  </si>
  <si>
    <t>USA Micro-Cellular, Inc.</t>
  </si>
  <si>
    <t>PB-B305-C</t>
  </si>
  <si>
    <t>Vincent  D. McBride</t>
  </si>
  <si>
    <t>PB-B415-C</t>
  </si>
  <si>
    <t>Virginia PCS Alliance Consortium</t>
  </si>
  <si>
    <t>PB-B124-C</t>
  </si>
  <si>
    <t>Western Minnesota PCS Limited Partnership</t>
  </si>
  <si>
    <t>PB-B144-C</t>
  </si>
  <si>
    <t>Wireless 2000, Inc.</t>
  </si>
  <si>
    <t>PB-B322-C</t>
  </si>
  <si>
    <t>Wireless PCS, Inc.</t>
  </si>
  <si>
    <t>PB-B362-C</t>
  </si>
  <si>
    <t>Wireless Telecommunications Company</t>
  </si>
  <si>
    <t>PB-B420-C</t>
  </si>
  <si>
    <t>WIRELESS VENTURES, INC.</t>
  </si>
  <si>
    <t>PB-B486-C</t>
  </si>
  <si>
    <t>PB-B076-C</t>
  </si>
  <si>
    <t>PB-B083-C</t>
  </si>
  <si>
    <t>PB-B096-C</t>
  </si>
  <si>
    <t>PB-B120-C</t>
  </si>
  <si>
    <t>PB-B146-C</t>
  </si>
  <si>
    <t>PB-B211-C</t>
  </si>
  <si>
    <t>PB-B229-C</t>
  </si>
  <si>
    <t>PB-B232-C</t>
  </si>
  <si>
    <t>PB-B290-C</t>
  </si>
  <si>
    <t>PB-B295-C</t>
  </si>
  <si>
    <t>PB-B314-C</t>
  </si>
  <si>
    <t>PB-B015-C</t>
  </si>
  <si>
    <t>PB-B155-C</t>
  </si>
  <si>
    <t>PB-B309-C</t>
  </si>
  <si>
    <t>PB-B248-C</t>
  </si>
  <si>
    <t>PB-B002-C</t>
  </si>
  <si>
    <t>PB-B031-C</t>
  </si>
  <si>
    <t>PB-B088-C</t>
  </si>
  <si>
    <t>PB-B311-C</t>
  </si>
  <si>
    <t>PB-B356-C</t>
  </si>
  <si>
    <t>PB-B418-C</t>
  </si>
  <si>
    <t>PB-B425-C</t>
  </si>
  <si>
    <t>PB-B448-C</t>
  </si>
  <si>
    <t>PB-B460-C</t>
  </si>
  <si>
    <t>PB-B468-C</t>
  </si>
  <si>
    <t>PB-B473-C</t>
  </si>
  <si>
    <t>PB-B481-C</t>
  </si>
  <si>
    <t>PB-B482-C</t>
  </si>
  <si>
    <t>PB-B005-C</t>
  </si>
  <si>
    <t>PB-B033-C</t>
  </si>
  <si>
    <t>PB-B046-C</t>
  </si>
  <si>
    <t>PB-B067-C</t>
  </si>
  <si>
    <t>PB-B071-C</t>
  </si>
  <si>
    <t>PB-B078-C</t>
  </si>
  <si>
    <t>PB-B090-C</t>
  </si>
  <si>
    <t>PB-B101-C</t>
  </si>
  <si>
    <t>PB-B109-C</t>
  </si>
  <si>
    <t>PB-B112-C</t>
  </si>
  <si>
    <t>PB-B140-C</t>
  </si>
  <si>
    <t>PB-B145-C</t>
  </si>
  <si>
    <t>PB-B153-C</t>
  </si>
  <si>
    <t>PB-B169-C</t>
  </si>
  <si>
    <t>PB-B195-C</t>
  </si>
  <si>
    <t>PB-B209-C</t>
  </si>
  <si>
    <t>PB-B219-C</t>
  </si>
  <si>
    <t>PB-B223-C</t>
  </si>
  <si>
    <t>PB-B225-C</t>
  </si>
  <si>
    <t>PB-B243-C</t>
  </si>
  <si>
    <t>PB-B245-C</t>
  </si>
  <si>
    <t>PB-B255-C</t>
  </si>
  <si>
    <t>PB-B257-C</t>
  </si>
  <si>
    <t>PB-B260-C</t>
  </si>
  <si>
    <t>PB-B294-C</t>
  </si>
  <si>
    <t>PB-B308-C</t>
  </si>
  <si>
    <t>PB-B310-C</t>
  </si>
  <si>
    <t>PB-B320-C</t>
  </si>
  <si>
    <t>PB-B332-C</t>
  </si>
  <si>
    <t>PB-B349-C</t>
  </si>
  <si>
    <t>PB-B355-C</t>
  </si>
  <si>
    <t>PB-B380-C</t>
  </si>
  <si>
    <t>PB-B394-C</t>
  </si>
  <si>
    <t>PB-B403-C</t>
  </si>
  <si>
    <t>PB-B419-C</t>
  </si>
  <si>
    <t>PB-B426-C</t>
  </si>
  <si>
    <t>PB-B443-C</t>
  </si>
  <si>
    <t>PB-B444-C</t>
  </si>
  <si>
    <t>PB-B452-C</t>
  </si>
  <si>
    <t>PB-B035-C</t>
  </si>
  <si>
    <t>PB-B048-C</t>
  </si>
  <si>
    <t>PB-B117-C</t>
  </si>
  <si>
    <t>PB-B183-C</t>
  </si>
  <si>
    <t>PB-B203-C</t>
  </si>
  <si>
    <t>PB-B259-C</t>
  </si>
  <si>
    <t>PB-B284-C</t>
  </si>
  <si>
    <t>PB-B287-C</t>
  </si>
  <si>
    <t>PB-B317-C</t>
  </si>
  <si>
    <t>PB-B328-C</t>
  </si>
  <si>
    <t>PB-B416-C</t>
  </si>
  <si>
    <t>PB-B430-C</t>
  </si>
  <si>
    <t>PB-B049-C</t>
  </si>
  <si>
    <t>PB-B125-C</t>
  </si>
  <si>
    <t>PB-B449-C</t>
  </si>
  <si>
    <t>PB-B006-C</t>
  </si>
  <si>
    <t>PB-B115-C</t>
  </si>
  <si>
    <t>PB-B237-C</t>
  </si>
  <si>
    <t>PB-B334-C</t>
  </si>
  <si>
    <t>PB-B170-C</t>
  </si>
  <si>
    <t>PB-B184-C</t>
  </si>
  <si>
    <t>PB-B277-C</t>
  </si>
  <si>
    <t>PB-B279-C</t>
  </si>
  <si>
    <t>PB-B378-C</t>
  </si>
  <si>
    <t>PB-B271-C</t>
  </si>
  <si>
    <t>PB-B253-C</t>
  </si>
  <si>
    <t>PB-B022-C</t>
  </si>
  <si>
    <t>PB-B024-C</t>
  </si>
  <si>
    <t>PB-B079-C</t>
  </si>
  <si>
    <t>PB-B151-C</t>
  </si>
  <si>
    <t>PB-B152-C</t>
  </si>
  <si>
    <t>PB-B160-C</t>
  </si>
  <si>
    <t>PB-B293-C</t>
  </si>
  <si>
    <t>PB-B313-C</t>
  </si>
  <si>
    <t>PB-B389-C</t>
  </si>
  <si>
    <t>PB-B397-C</t>
  </si>
  <si>
    <t>PB-B404-C</t>
  </si>
  <si>
    <t>PB-B434-C</t>
  </si>
  <si>
    <t>PB-B469-C</t>
  </si>
  <si>
    <t>PB-B485-C</t>
  </si>
  <si>
    <t>PB-B068-C</t>
  </si>
  <si>
    <t>PB-B069-C</t>
  </si>
  <si>
    <t>PB-B077-C</t>
  </si>
  <si>
    <t>PB-B202-C</t>
  </si>
  <si>
    <t>PB-B353-C</t>
  </si>
  <si>
    <t>PB-B451-C</t>
  </si>
  <si>
    <t>PB-B297-C</t>
  </si>
  <si>
    <t>PB-B037-C</t>
  </si>
  <si>
    <t>PB-B456-C</t>
  </si>
  <si>
    <t>PB-B129-C</t>
  </si>
  <si>
    <t>PB-B200-C</t>
  </si>
  <si>
    <t>PB-B445-C</t>
  </si>
  <si>
    <t>PB-B058-C</t>
  </si>
  <si>
    <t>PB-B012-C</t>
  </si>
  <si>
    <t>PB-B354-C</t>
  </si>
  <si>
    <t>PB-B433-C</t>
  </si>
  <si>
    <t>PB-B001-C</t>
  </si>
  <si>
    <t>PB-B045-C</t>
  </si>
  <si>
    <t>PB-B064-C</t>
  </si>
  <si>
    <t>PB-B113-C</t>
  </si>
  <si>
    <t>PB-B171-C</t>
  </si>
  <si>
    <t>PB-B175-C</t>
  </si>
  <si>
    <t>PB-B199-C</t>
  </si>
  <si>
    <t>PB-B218-C</t>
  </si>
  <si>
    <t>PB-B299-C</t>
  </si>
  <si>
    <t>PB-B301-C</t>
  </si>
  <si>
    <t>PB-B306-C</t>
  </si>
  <si>
    <t>PB-B369-C</t>
  </si>
  <si>
    <t>PB-B017-C</t>
  </si>
  <si>
    <t>PB-B044-C</t>
  </si>
  <si>
    <t>PB-B108-C</t>
  </si>
  <si>
    <t>PB-B158-C</t>
  </si>
  <si>
    <t>PB-B198-C</t>
  </si>
  <si>
    <t>PB-B450-C</t>
  </si>
  <si>
    <t>PB-B032-C</t>
  </si>
  <si>
    <t>PB-B034-C</t>
  </si>
  <si>
    <t>PB-B180-C</t>
  </si>
  <si>
    <t>PB-B236-C</t>
  </si>
  <si>
    <t>PB-B265-C</t>
  </si>
  <si>
    <t>PB-B435-C</t>
  </si>
  <si>
    <t>PB-B143-C</t>
  </si>
  <si>
    <t>PB-B281-C</t>
  </si>
  <si>
    <t>PB-B042-C</t>
  </si>
  <si>
    <t>PB-B094-C</t>
  </si>
  <si>
    <t>PB-B154-C</t>
  </si>
  <si>
    <t>PB-B186-C</t>
  </si>
  <si>
    <t>PB-B246-C</t>
  </si>
  <si>
    <t>PB-B292-C</t>
  </si>
  <si>
    <t>PB-B302-C</t>
  </si>
  <si>
    <t>PB-B343-C</t>
  </si>
  <si>
    <t>PB-B053-C</t>
  </si>
  <si>
    <t>PB-B168-C</t>
  </si>
  <si>
    <t>PB-B172-C</t>
  </si>
  <si>
    <t>PB-B187-C</t>
  </si>
  <si>
    <t>PB-B188-C</t>
  </si>
  <si>
    <t>PB-B224-C</t>
  </si>
  <si>
    <t>PB-B247-C</t>
  </si>
  <si>
    <t>PB-B275-C</t>
  </si>
  <si>
    <t>PB-B366-C</t>
  </si>
  <si>
    <t>PB-B381-C</t>
  </si>
  <si>
    <t>PB-B130-C</t>
  </si>
  <si>
    <t>PB-B215-C</t>
  </si>
  <si>
    <t>PB-B227-C</t>
  </si>
  <si>
    <t>PB-B330-C</t>
  </si>
  <si>
    <t>PB-B007-C</t>
  </si>
  <si>
    <t>PB-B010-C</t>
  </si>
  <si>
    <t>PB-B020-C</t>
  </si>
  <si>
    <t>PB-B027-C</t>
  </si>
  <si>
    <t>PB-B029-C</t>
  </si>
  <si>
    <t>PB-B047-C</t>
  </si>
  <si>
    <t>PB-B051-C</t>
  </si>
  <si>
    <t>PB-B056-C</t>
  </si>
  <si>
    <t>PB-B059-C</t>
  </si>
  <si>
    <t>PB-B074-C</t>
  </si>
  <si>
    <t>PB-B081-C</t>
  </si>
  <si>
    <t>PB-B084-C</t>
  </si>
  <si>
    <t>PB-B093-C</t>
  </si>
  <si>
    <t>PB-B095-C</t>
  </si>
  <si>
    <t>PB-B106-C</t>
  </si>
  <si>
    <t>PB-B128-C</t>
  </si>
  <si>
    <t>PB-B135-C</t>
  </si>
  <si>
    <t>PB-B159-C</t>
  </si>
  <si>
    <t>PB-B174-C</t>
  </si>
  <si>
    <t>PB-B179-C</t>
  </si>
  <si>
    <t>PB-B189-C</t>
  </si>
  <si>
    <t>PB-B196-C</t>
  </si>
  <si>
    <t>PB-B204-C</t>
  </si>
  <si>
    <t>PB-B212-C</t>
  </si>
  <si>
    <t>PB-B220-C</t>
  </si>
  <si>
    <t>PB-B226-C</t>
  </si>
  <si>
    <t>PB-B235-C</t>
  </si>
  <si>
    <t>PB-B239-C</t>
  </si>
  <si>
    <t>PB-B244-C</t>
  </si>
  <si>
    <t>PB-B252-C</t>
  </si>
  <si>
    <t>PB-B262-C</t>
  </si>
  <si>
    <t>PB-B263-C</t>
  </si>
  <si>
    <t>PB-B268-C</t>
  </si>
  <si>
    <t>PB-B274-C</t>
  </si>
  <si>
    <t>PB-B289-C</t>
  </si>
  <si>
    <t>PB-B318-C</t>
  </si>
  <si>
    <t>PB-B319-C</t>
  </si>
  <si>
    <t>PB-B321-C</t>
  </si>
  <si>
    <t>PB-B324-C</t>
  </si>
  <si>
    <t>PB-B329-C</t>
  </si>
  <si>
    <t>PB-B336-C</t>
  </si>
  <si>
    <t>PB-B350-C</t>
  </si>
  <si>
    <t>PB-B357-C</t>
  </si>
  <si>
    <t>PB-B361-C</t>
  </si>
  <si>
    <t>PB-B364-C</t>
  </si>
  <si>
    <t>PB-B374-C</t>
  </si>
  <si>
    <t>PB-B376-C</t>
  </si>
  <si>
    <t>PB-B401-C</t>
  </si>
  <si>
    <t>PB-B402-C</t>
  </si>
  <si>
    <t>PB-B408-C</t>
  </si>
  <si>
    <t>PB-B412-C</t>
  </si>
  <si>
    <t>PB-B428-C</t>
  </si>
  <si>
    <t>PB-B440-C</t>
  </si>
  <si>
    <t>PB-B441-C</t>
  </si>
  <si>
    <t>PB-B461-C</t>
  </si>
  <si>
    <t>PB-B480-C</t>
  </si>
  <si>
    <t>PB-B138-C</t>
  </si>
  <si>
    <t>PB-B166-C</t>
  </si>
  <si>
    <t>PB-B011-C</t>
  </si>
  <si>
    <t>PB-B132-C</t>
  </si>
  <si>
    <t>PB-B194-C</t>
  </si>
  <si>
    <t>PB-B206-C</t>
  </si>
  <si>
    <t>PB-B207-C</t>
  </si>
  <si>
    <t>PB-B282-C</t>
  </si>
  <si>
    <t>PB-B409-C</t>
  </si>
  <si>
    <t>PB-B345-C</t>
  </si>
  <si>
    <t>PB-B446-C</t>
  </si>
  <si>
    <t>PB-B013-C</t>
  </si>
  <si>
    <t>PB-B025-C</t>
  </si>
  <si>
    <t>PB-B060-C</t>
  </si>
  <si>
    <t>PB-B116-C</t>
  </si>
  <si>
    <t>PB-B181-C</t>
  </si>
  <si>
    <t>PB-B249-C</t>
  </si>
  <si>
    <t>PB-B346-C</t>
  </si>
  <si>
    <t>PB-B348-C</t>
  </si>
  <si>
    <t>PB-B351-C</t>
  </si>
  <si>
    <t>PB-B360-C</t>
  </si>
  <si>
    <t>PB-B370-C</t>
  </si>
  <si>
    <t>PB-B379-C</t>
  </si>
  <si>
    <t>PB-B427-C</t>
  </si>
  <si>
    <t>PB-B429-C</t>
  </si>
  <si>
    <t>PB-B437-C</t>
  </si>
  <si>
    <t>PB-B472-C</t>
  </si>
  <si>
    <t>PB-B475-C</t>
  </si>
  <si>
    <t>PB-B483-C</t>
  </si>
  <si>
    <t>PB-B004-C</t>
  </si>
  <si>
    <t>PB-B019-C</t>
  </si>
  <si>
    <t>PB-B228-C</t>
  </si>
  <si>
    <t>PB-B267-C</t>
  </si>
  <si>
    <t>PB-B341-C</t>
  </si>
  <si>
    <t>PB-B028-C</t>
  </si>
  <si>
    <t>PB-B050-C</t>
  </si>
  <si>
    <t>PB-B134-C</t>
  </si>
  <si>
    <t>PB-B157-C</t>
  </si>
  <si>
    <t>PB-B250-C</t>
  </si>
  <si>
    <t>PB-B258-C</t>
  </si>
  <si>
    <t>PB-B291-C</t>
  </si>
  <si>
    <t>PB-B303-C</t>
  </si>
  <si>
    <t>PB-B365-C</t>
  </si>
  <si>
    <t>PB-B371-C</t>
  </si>
  <si>
    <t>PB-B372-C</t>
  </si>
  <si>
    <t>PB-B399-C</t>
  </si>
  <si>
    <t>PB-B458-C</t>
  </si>
  <si>
    <t>PB-B073-C</t>
  </si>
  <si>
    <t>PB-B240-C</t>
  </si>
  <si>
    <t>PB-B139-C</t>
  </si>
  <si>
    <t>PB-B162-C</t>
  </si>
  <si>
    <t>PB-B182-C</t>
  </si>
  <si>
    <t>PB-B193-C</t>
  </si>
  <si>
    <t>PB-B387-C</t>
  </si>
  <si>
    <t>PB-B392-C</t>
  </si>
  <si>
    <t>PB-B455-C</t>
  </si>
  <si>
    <t>PB-B030-C</t>
  </si>
  <si>
    <t>PB-B063-C</t>
  </si>
  <si>
    <t>PB-B127-C</t>
  </si>
  <si>
    <t>PB-B251-C</t>
  </si>
  <si>
    <t>PB-B388-C</t>
  </si>
  <si>
    <t>PB-B465-C</t>
  </si>
  <si>
    <t>PB-B003-C</t>
  </si>
  <si>
    <t>PB-B040-C</t>
  </si>
  <si>
    <t>PB-B264-C</t>
  </si>
  <si>
    <t>PB-B296-C</t>
  </si>
  <si>
    <t>PB-B327-C</t>
  </si>
  <si>
    <t>PB-B400-C</t>
  </si>
  <si>
    <t>PB-B087-C</t>
  </si>
  <si>
    <t>PB-B191-C</t>
  </si>
  <si>
    <t>PB-B041-C</t>
  </si>
  <si>
    <t>PB-B082-C</t>
  </si>
  <si>
    <t>PB-B086-C</t>
  </si>
  <si>
    <t>PB-B097-C</t>
  </si>
  <si>
    <t>PB-B231-C</t>
  </si>
  <si>
    <t>PB-B421-C</t>
  </si>
  <si>
    <t>PB-B386-C</t>
  </si>
  <si>
    <t>PB-B137-C</t>
  </si>
  <si>
    <t>PB-B213-C</t>
  </si>
  <si>
    <t>PB-B286-C</t>
  </si>
  <si>
    <t>PB-B363-C</t>
  </si>
  <si>
    <t>PB-B039-C</t>
  </si>
  <si>
    <t>PB-B065-C</t>
  </si>
  <si>
    <t>PB-B092-C</t>
  </si>
  <si>
    <t>PB-B126-C</t>
  </si>
  <si>
    <t>PB-B131-C</t>
  </si>
  <si>
    <t>PB-B278-C</t>
  </si>
  <si>
    <t>PB-B344-C</t>
  </si>
  <si>
    <t>PB-B484-C</t>
  </si>
  <si>
    <t>PB-B230-C</t>
  </si>
  <si>
    <t>PB-B269-C</t>
  </si>
  <si>
    <t>PB-B315-C</t>
  </si>
  <si>
    <t>PB-B119-C</t>
  </si>
  <si>
    <t>PB-B393-C</t>
  </si>
  <si>
    <t>PB-B066-C</t>
  </si>
  <si>
    <t>PB-B217-C</t>
  </si>
  <si>
    <t>PB-B367-C</t>
  </si>
  <si>
    <t>PB-B383-C</t>
  </si>
  <si>
    <t>PB-B414-C</t>
  </si>
  <si>
    <t>PB-B470-C</t>
  </si>
  <si>
    <t>PB-B057-C</t>
  </si>
  <si>
    <t>PB-B121-C</t>
  </si>
  <si>
    <t>PB-B375-C</t>
  </si>
  <si>
    <t>PB-B026-C</t>
  </si>
  <si>
    <t>PB-B467-C</t>
  </si>
  <si>
    <t>PB-B052-C</t>
  </si>
  <si>
    <t>PB-B273-C</t>
  </si>
  <si>
    <t>PB-B338-C</t>
  </si>
  <si>
    <t>PB-B339-C</t>
  </si>
  <si>
    <t>PB-B423-C</t>
  </si>
  <si>
    <t>PB-B474-C</t>
  </si>
  <si>
    <t>PB-B102-C</t>
  </si>
  <si>
    <t>PB-B104-C</t>
  </si>
  <si>
    <t>PB-B266-C</t>
  </si>
  <si>
    <t>PB-B340-C</t>
  </si>
  <si>
    <t>PB-B384-C</t>
  </si>
  <si>
    <t>PB-B439-C</t>
  </si>
  <si>
    <t>PB-B085-C</t>
  </si>
  <si>
    <t>PB-B410-C</t>
  </si>
  <si>
    <t>PB-B477-C</t>
  </si>
  <si>
    <t>PB-B454-C</t>
  </si>
  <si>
    <t>PB-B023-C</t>
  </si>
  <si>
    <t>PB-B080-C</t>
  </si>
  <si>
    <t>PB-B197-C</t>
  </si>
  <si>
    <t>PB-B342-C</t>
  </si>
  <si>
    <t>PB-B487-C</t>
  </si>
  <si>
    <t>PB-B098-C</t>
  </si>
  <si>
    <t>PB-B163-C</t>
  </si>
  <si>
    <t>PB-B062-C</t>
  </si>
  <si>
    <t>PB-B141-C</t>
  </si>
  <si>
    <t>PB-B165-C</t>
  </si>
  <si>
    <t>PB-B176-C</t>
  </si>
  <si>
    <t>PB-B214-C</t>
  </si>
  <si>
    <t>PB-B316-C</t>
  </si>
  <si>
    <t>PB-B368-C</t>
  </si>
  <si>
    <t>PB-B377-C</t>
  </si>
  <si>
    <t>PB-B382-C</t>
  </si>
  <si>
    <t>PB-B478-C</t>
  </si>
  <si>
    <t>PB-B185-C</t>
  </si>
  <si>
    <t>PB-B300-C</t>
  </si>
  <si>
    <t>PB-B323-C</t>
  </si>
  <si>
    <t>PB-B476-C</t>
  </si>
  <si>
    <t>PB-B075-C</t>
  </si>
  <si>
    <t>PB-B479-C</t>
  </si>
  <si>
    <t>PB-B054-C</t>
  </si>
  <si>
    <t>PB-B142-C</t>
  </si>
  <si>
    <t>PB-B009-C</t>
  </si>
  <si>
    <t>PB-B238-C</t>
  </si>
  <si>
    <t>PB-B304-C</t>
  </si>
  <si>
    <t>PB-B018-C</t>
  </si>
  <si>
    <t>PB-B070-C</t>
  </si>
  <si>
    <t>PB-B123-C</t>
  </si>
  <si>
    <t>PB-B148-C</t>
  </si>
  <si>
    <t>PB-B173-C</t>
  </si>
  <si>
    <t>PB-B216-C</t>
  </si>
  <si>
    <t>PB-B234-C</t>
  </si>
  <si>
    <t>PB-B272-C</t>
  </si>
  <si>
    <t>PB-B276-C</t>
  </si>
  <si>
    <t>PB-B417-C</t>
  </si>
  <si>
    <t>PB-B432-C</t>
  </si>
  <si>
    <t>PB-B462-C</t>
  </si>
  <si>
    <t>PB-B466-C</t>
  </si>
  <si>
    <t>PB-B411-C</t>
  </si>
  <si>
    <t>PB-B021-C</t>
  </si>
  <si>
    <t>PB-B164-C</t>
  </si>
  <si>
    <t>PB-B352-C</t>
  </si>
  <si>
    <t>PB-B359-C</t>
  </si>
  <si>
    <t>PB-B373-C</t>
  </si>
  <si>
    <t>Term</t>
  </si>
  <si>
    <t>Definition</t>
  </si>
  <si>
    <t>Refers to the code of the license</t>
  </si>
  <si>
    <t>Refers to the latitude of the BTA the license is associated with</t>
  </si>
  <si>
    <t>Refers to the longitude of the BTA the license is associated with</t>
  </si>
  <si>
    <t>Refers to the population of the BTA the license is associated with</t>
  </si>
  <si>
    <t>Refers to the eligibility in $ of the BTA the license is associated with</t>
  </si>
  <si>
    <t>Refers to the name of the bidder</t>
  </si>
  <si>
    <t>Refers to the number of license owned by the bidder</t>
  </si>
  <si>
    <t>Refers to the start index of the set of license the bidder owns</t>
  </si>
  <si>
    <t>Refers to the end index of the set of license the bidder owns</t>
  </si>
  <si>
    <t>Refers to the initial elig in $ of the bidder</t>
  </si>
  <si>
    <t>Refers to whether the bidder is big or small, 1 refers to big, the rest are small</t>
  </si>
  <si>
    <t>Refers to the matrix that indicates whether a big bidder has bid for a license</t>
  </si>
  <si>
    <t>PB-B002-C2</t>
  </si>
  <si>
    <t>ABC Wireless, L.L.C.</t>
  </si>
  <si>
    <t>Adams Telcom, Inc.</t>
  </si>
  <si>
    <t>American Wireless, L.L.C.</t>
  </si>
  <si>
    <t>BCN Communications, L.L.C.</t>
  </si>
  <si>
    <t>PB-B058-C2</t>
  </si>
  <si>
    <t>Beta Communications, L.L.C.</t>
  </si>
  <si>
    <t>PB-B076-C2</t>
  </si>
  <si>
    <t>BRK Wireless Company, Inc.</t>
  </si>
  <si>
    <t>PB-B083-C2</t>
  </si>
  <si>
    <t>C.T. Cube, Inc.</t>
  </si>
  <si>
    <t>PB-B094-C2</t>
  </si>
  <si>
    <t>CFW Communications Company</t>
  </si>
  <si>
    <t>PB-B096-C2</t>
  </si>
  <si>
    <t>Chandu Patel dba Center Point PCS</t>
  </si>
  <si>
    <t>PB-B098-C2</t>
  </si>
  <si>
    <t>Chariton Valley Communication Corporation, Inc.</t>
  </si>
  <si>
    <t>Cherokee PCS, Inc.</t>
  </si>
  <si>
    <t>Comcell, Inc.</t>
  </si>
  <si>
    <t>Comet Wireless Inc.</t>
  </si>
  <si>
    <t>ComScape Communications, Inc.</t>
  </si>
  <si>
    <t>Conestoga Wireless Company, Inc.</t>
  </si>
  <si>
    <t>PB-B115-C2</t>
  </si>
  <si>
    <t>ConnectBid, LLC</t>
  </si>
  <si>
    <t>Cook Inlet/VoiceStream PCS LLC</t>
  </si>
  <si>
    <t>PB-B146-C2</t>
  </si>
  <si>
    <t>Cross Telephone Company</t>
  </si>
  <si>
    <t>Denton County Electric Cooperative, Inc.</t>
  </si>
  <si>
    <t>Eliska Wireless, Inc.</t>
  </si>
  <si>
    <t>PB-B175-C2</t>
  </si>
  <si>
    <t>Elkhart Telephone Co., Inc.</t>
  </si>
  <si>
    <t>PB-B190-C</t>
  </si>
  <si>
    <t>Entertainment Unlimited, Inc.</t>
  </si>
  <si>
    <t>Glenn W. Ishihara</t>
  </si>
  <si>
    <t>PB-B208-C2</t>
  </si>
  <si>
    <t>Global Telecommunications International, Inc.</t>
  </si>
  <si>
    <t>PB-B237-C2</t>
  </si>
  <si>
    <t>GW Wireless, Inc.</t>
  </si>
  <si>
    <t>Highland Cellular, Inc.</t>
  </si>
  <si>
    <t>PB-B245-C2</t>
  </si>
  <si>
    <t>Iowa Network Services, Inc.</t>
  </si>
  <si>
    <t>IT&amp;E Overseas, Inc.</t>
  </si>
  <si>
    <t>PB-B254-C</t>
  </si>
  <si>
    <t>Midwest Wireless Communications, L.L.C.</t>
  </si>
  <si>
    <t>New Mexico RSA 6-III Partnership</t>
  </si>
  <si>
    <t>North Alabama Cellular, LLC</t>
  </si>
  <si>
    <t>PB-B280-C2</t>
  </si>
  <si>
    <t>NORTHEAST COMMUNICATIONS OF WISCONSIN, INC.</t>
  </si>
  <si>
    <t>PB-B284-C2</t>
  </si>
  <si>
    <t>OPCS Three, LLC</t>
  </si>
  <si>
    <t>OPM Auction Co.</t>
  </si>
  <si>
    <t>PB-B292-C2</t>
  </si>
  <si>
    <t>Pegasus PCS Partners, L.P.</t>
  </si>
  <si>
    <t>PB-B305-C2</t>
  </si>
  <si>
    <t>Personal Communications Services, Inc.</t>
  </si>
  <si>
    <t>Pine Belt PCS, Inc.</t>
  </si>
  <si>
    <t>PB-B314-C2</t>
  </si>
  <si>
    <t>PinPoint Wireless, Inc.</t>
  </si>
  <si>
    <t>Pioneer Telephone Association, Inc.</t>
  </si>
  <si>
    <t>PB-B326-C2</t>
  </si>
  <si>
    <t>Redwood Wireless Corporation</t>
  </si>
  <si>
    <t>PB-B334-C2</t>
  </si>
  <si>
    <t>RTSC Communications, Inc.</t>
  </si>
  <si>
    <t>S &amp; S Communications</t>
  </si>
  <si>
    <t>PB-B340-C2</t>
  </si>
  <si>
    <t>Shenandoah Mobile Company</t>
  </si>
  <si>
    <t>Telepak, Inc.</t>
  </si>
  <si>
    <t>TLA Spectrum, LLC</t>
  </si>
  <si>
    <t>Vincent D. McBride</t>
  </si>
  <si>
    <t>PB-B410-C2</t>
  </si>
  <si>
    <t>Viper Wireless, Inc.</t>
  </si>
  <si>
    <t>VMN Consortium</t>
  </si>
  <si>
    <t>PB-B430-C2</t>
  </si>
  <si>
    <t>West Enfield Communications, Inc.</t>
  </si>
  <si>
    <t>PB-B439-C2</t>
  </si>
  <si>
    <t>Westel, L.P.</t>
  </si>
  <si>
    <t>PB-B442-C2</t>
  </si>
  <si>
    <t>Wireless Communications Venture</t>
  </si>
  <si>
    <t>WIRELESS II, L.L.C.</t>
  </si>
  <si>
    <t>PB-B453-C2</t>
  </si>
  <si>
    <t>Zuma PCS, Inc.</t>
  </si>
  <si>
    <t>PB-B457-C2</t>
  </si>
  <si>
    <t>PB-B460-C2</t>
  </si>
  <si>
    <t>PB-B468-C2</t>
  </si>
  <si>
    <t>PB-B044-C2</t>
  </si>
  <si>
    <t>PB-B182-C2</t>
  </si>
  <si>
    <t>PB-B192-C</t>
  </si>
  <si>
    <t>PB-B450-C2</t>
  </si>
  <si>
    <t>PB-B025-C2</t>
  </si>
  <si>
    <t>PB-B116-C2</t>
  </si>
  <si>
    <t>PB-B346-C2</t>
  </si>
  <si>
    <t>PB-B386-C2</t>
  </si>
  <si>
    <t>PB-B103-C2</t>
  </si>
  <si>
    <t>PB-B003-C2</t>
  </si>
  <si>
    <t>PB-B040-C2</t>
  </si>
  <si>
    <t>PB-B400-C2</t>
  </si>
  <si>
    <t>PB-B012-C2</t>
  </si>
  <si>
    <t>PB-B306-C2</t>
  </si>
  <si>
    <t>PB-B256-C2</t>
  </si>
  <si>
    <t>PB-B080-C2</t>
  </si>
  <si>
    <t>PB-B370-C2</t>
  </si>
  <si>
    <t>PB-B213-C2</t>
  </si>
  <si>
    <t>PB-B332-C2</t>
  </si>
  <si>
    <t>PB-B311-C2</t>
  </si>
  <si>
    <t>PB-B139-C2</t>
  </si>
  <si>
    <t>PB-B229-C2</t>
  </si>
  <si>
    <t>PB-B232-C2</t>
  </si>
  <si>
    <t>PB-B458-C2</t>
  </si>
  <si>
    <t>PB-B031-C2</t>
  </si>
  <si>
    <t>PB-B087-C2</t>
  </si>
  <si>
    <t>PB-B134-C2</t>
  </si>
  <si>
    <t>PB-B296-C2</t>
  </si>
  <si>
    <t>PB-B392-C2</t>
  </si>
  <si>
    <t>PB-B444-C2</t>
  </si>
  <si>
    <t>PB-B490-C</t>
  </si>
  <si>
    <t>PB-B493-C</t>
  </si>
  <si>
    <t>PB-B008-C2</t>
  </si>
  <si>
    <t>PB-B014-C</t>
  </si>
  <si>
    <t>PB-B088-C2</t>
  </si>
  <si>
    <t>PB-B138-C2</t>
  </si>
  <si>
    <t>PB-B162-C2</t>
  </si>
  <si>
    <t>PB-B166-C2</t>
  </si>
  <si>
    <t>PB-B167-C2</t>
  </si>
  <si>
    <t>PB-B193-C2</t>
  </si>
  <si>
    <t>PB-B228-C2</t>
  </si>
  <si>
    <t>PB-B291-C2</t>
  </si>
  <si>
    <t>PB-B303-C2</t>
  </si>
  <si>
    <t>PB-B325-C2</t>
  </si>
  <si>
    <t>PB-B371-C2</t>
  </si>
  <si>
    <t>PB-B387-C2</t>
  </si>
  <si>
    <t>PB-B407-C2</t>
  </si>
  <si>
    <t>PB-B425-C2</t>
  </si>
  <si>
    <t>PB-B447-C2</t>
  </si>
  <si>
    <t>PB-B448-C2</t>
  </si>
  <si>
    <t>PB-B482-C2</t>
  </si>
  <si>
    <t>PB-B438-C2</t>
  </si>
  <si>
    <t>PB-B477-C2</t>
  </si>
  <si>
    <t>PB-B191-C2</t>
  </si>
  <si>
    <t>PB-B017-C2</t>
  </si>
  <si>
    <t>PB-B108-C2</t>
  </si>
  <si>
    <t>PB-B158-C2</t>
  </si>
  <si>
    <t>PB-B198-C2</t>
  </si>
  <si>
    <t>PB-B345-C2</t>
  </si>
  <si>
    <t>PB-B446-C2</t>
  </si>
  <si>
    <t>PB-B005-C2</t>
  </si>
  <si>
    <t>PB-B030-C2</t>
  </si>
  <si>
    <t>PB-B033-C2</t>
  </si>
  <si>
    <t>PB-B169-C2</t>
  </si>
  <si>
    <t>PB-B209-C2</t>
  </si>
  <si>
    <t>PB-B233-C2</t>
  </si>
  <si>
    <t>PB-B310-C2</t>
  </si>
  <si>
    <t>PB-B403-C2</t>
  </si>
  <si>
    <t>PB-B424-C2</t>
  </si>
  <si>
    <t>PB-B073-C2</t>
  </si>
  <si>
    <t>PB-B491-C</t>
  </si>
  <si>
    <t>PB-B489-C2</t>
  </si>
  <si>
    <t>PB-B304-C2</t>
  </si>
  <si>
    <t>PB-B270-C2</t>
  </si>
  <si>
    <t>PB-B481-C2</t>
  </si>
  <si>
    <t>PB-B183-C2</t>
  </si>
  <si>
    <t>PB-B210-C2</t>
  </si>
  <si>
    <t>PB-B290-C2</t>
  </si>
  <si>
    <t>PB-B120-C2</t>
  </si>
  <si>
    <t>PB-B009-C2</t>
  </si>
  <si>
    <t>PB-B195-C2</t>
  </si>
  <si>
    <t>PB-B211-C2</t>
  </si>
  <si>
    <t>PB-B320-C2</t>
  </si>
  <si>
    <t>PB-B488-C2</t>
  </si>
  <si>
    <t>PB-B465-C2</t>
  </si>
  <si>
    <t>PB-B222-C</t>
  </si>
  <si>
    <t>PB-B037-C2</t>
  </si>
  <si>
    <t>PB-B054-C2</t>
  </si>
  <si>
    <t>PB-B142-C2</t>
  </si>
  <si>
    <t>PB-B006-C2</t>
  </si>
  <si>
    <t>PB-B264-C2</t>
  </si>
  <si>
    <t>PB-B327-C2</t>
  </si>
  <si>
    <t>CW-BTA027-C3</t>
  </si>
  <si>
    <t>Alaska Native Broadband 1 License, LLC</t>
  </si>
  <si>
    <t>CW-BTA059-C4</t>
  </si>
  <si>
    <t>Carroll Wireless, LP</t>
  </si>
  <si>
    <t>CW-BTA081-C4</t>
  </si>
  <si>
    <t>Cellco Partnership d/b/a Verizon Wireless</t>
  </si>
  <si>
    <t>CW-BTA089-C3</t>
  </si>
  <si>
    <t>Centennial Michiana License Company LLC</t>
  </si>
  <si>
    <t>CW-BTA128-C3</t>
  </si>
  <si>
    <t>Cook Inlet/VS GSM VII PCS, LLC</t>
  </si>
  <si>
    <t>CW-BTA244-C3</t>
  </si>
  <si>
    <t>Cricket Licensee (Reauction), Inc.</t>
  </si>
  <si>
    <t>CW-BTA252-C4</t>
  </si>
  <si>
    <t>CSM Wireless, LLC</t>
  </si>
  <si>
    <t>CW-BTA263-C4</t>
  </si>
  <si>
    <t>Edge Mobile, LLC</t>
  </si>
  <si>
    <t>CW-BTA401-C4</t>
  </si>
  <si>
    <t>JDS Wireless LLC</t>
  </si>
  <si>
    <t>CW-BTA020-C3</t>
  </si>
  <si>
    <t>CW-BTA047-C4</t>
  </si>
  <si>
    <t>N.E. Colorado Wireless Technologies, Inc.</t>
  </si>
  <si>
    <t>CW-BTA074-C3</t>
  </si>
  <si>
    <t>Peter T. Akemann</t>
  </si>
  <si>
    <t>CW-BTA093-C4</t>
  </si>
  <si>
    <t>Punxsutawney Communications, LLC</t>
  </si>
  <si>
    <t>CW-BTA174-C3</t>
  </si>
  <si>
    <t>Royal Street Communications, LLC</t>
  </si>
  <si>
    <t>CW-BTA189-C3</t>
  </si>
  <si>
    <t>Spotlight Media Corp., Inc.</t>
  </si>
  <si>
    <t>CW-BTA204-C4</t>
  </si>
  <si>
    <t>Sungilt Corporation Inc.</t>
  </si>
  <si>
    <t>CW-BTA235-C4</t>
  </si>
  <si>
    <t>Union Telephone Company</t>
  </si>
  <si>
    <t>CW-BTA298-C5</t>
  </si>
  <si>
    <t>Vista PCS, LLC</t>
  </si>
  <si>
    <t>CW-BTA329-C5</t>
  </si>
  <si>
    <t>Wirefree Partners III, LLC</t>
  </si>
  <si>
    <t>CW-BTA357-C4</t>
  </si>
  <si>
    <t>CW-BTA430-C1</t>
  </si>
  <si>
    <t>CW-BTA470-C4</t>
  </si>
  <si>
    <t>CW-BTA007-C5</t>
  </si>
  <si>
    <t>CW-BTA047-C5</t>
  </si>
  <si>
    <t>CW-BTA074-C5</t>
  </si>
  <si>
    <t>CW-BTA084-C5</t>
  </si>
  <si>
    <t>CW-BTA174-C5</t>
  </si>
  <si>
    <t>CW-BTA215-C3</t>
  </si>
  <si>
    <t>CW-BTA252-C5</t>
  </si>
  <si>
    <t>CW-BTA263-C5</t>
  </si>
  <si>
    <t>CW-BTA274-C5</t>
  </si>
  <si>
    <t>CW-BTA331-C5</t>
  </si>
  <si>
    <t>CW-BTA357-C5</t>
  </si>
  <si>
    <t>CW-BTA402-C5</t>
  </si>
  <si>
    <t>CW-BTA428-C5</t>
  </si>
  <si>
    <t>CW-BTA235-C5</t>
  </si>
  <si>
    <t>CW-BTA007-C3</t>
  </si>
  <si>
    <t>CW-BTA010-C5</t>
  </si>
  <si>
    <t>CW-BTA027-C4</t>
  </si>
  <si>
    <t>CW-BTA036-C4</t>
  </si>
  <si>
    <t>CW-BTA036-C5</t>
  </si>
  <si>
    <t>CW-BTA056-C4</t>
  </si>
  <si>
    <t>CW-BTA059-C3</t>
  </si>
  <si>
    <t>CW-BTA084-C3</t>
  </si>
  <si>
    <t>CW-BTA110-C4</t>
  </si>
  <si>
    <t>CW-BTA159-C4</t>
  </si>
  <si>
    <t>CW-BTA179-C5</t>
  </si>
  <si>
    <t>CW-BTA204-C3</t>
  </si>
  <si>
    <t>CW-BTA212-C3</t>
  </si>
  <si>
    <t>CW-BTA226-C3</t>
  </si>
  <si>
    <t>CW-BTA235-C3</t>
  </si>
  <si>
    <t>CW-BTA252-C3</t>
  </si>
  <si>
    <t>CW-BTA263-C3</t>
  </si>
  <si>
    <t>CW-BTA268-C3</t>
  </si>
  <si>
    <t>CW-BTA274-C4</t>
  </si>
  <si>
    <t>CW-BTA287-C1</t>
  </si>
  <si>
    <t>CW-BTA295-C1</t>
  </si>
  <si>
    <t>CW-BTA298-C4</t>
  </si>
  <si>
    <t>CW-BTA318-C4</t>
  </si>
  <si>
    <t>CW-BTA331-C4</t>
  </si>
  <si>
    <t>CW-BTA336-C3</t>
  </si>
  <si>
    <t>CW-BTA364-C4</t>
  </si>
  <si>
    <t>CW-BTA374-C3</t>
  </si>
  <si>
    <t>CW-BTA376-C3</t>
  </si>
  <si>
    <t>CW-BTA401-C3</t>
  </si>
  <si>
    <t>CW-BTA412-C4</t>
  </si>
  <si>
    <t>CW-BTA413-C4</t>
  </si>
  <si>
    <t>CW-BTA416-C1</t>
  </si>
  <si>
    <t>CW-BTA428-C4</t>
  </si>
  <si>
    <t>CW-BTA441-C4</t>
  </si>
  <si>
    <t>CW-BTA480-C5</t>
  </si>
  <si>
    <t>CW-BTA196-C4</t>
  </si>
  <si>
    <t>CW-BTA226-C5</t>
  </si>
  <si>
    <t>CW-BTA402-C4</t>
  </si>
  <si>
    <t>CW-BTA441-C5</t>
  </si>
  <si>
    <t>CW-BTA084-C4</t>
  </si>
  <si>
    <t>CW-BTA093-C5</t>
  </si>
  <si>
    <t>CW-BTA095-C4</t>
  </si>
  <si>
    <t>CW-BTA204-C5</t>
  </si>
  <si>
    <t>CW-BTA317-C1</t>
  </si>
  <si>
    <t>CW-BTA358-C5</t>
  </si>
  <si>
    <t>CW-BTA036-C3</t>
  </si>
  <si>
    <t>CW-BTA089-C4</t>
  </si>
  <si>
    <t>CW-BTA106-C4</t>
  </si>
  <si>
    <t>CW-BTA110-C5</t>
  </si>
  <si>
    <t>CW-BTA149-C4</t>
  </si>
  <si>
    <t>CW-BTA226-C4</t>
  </si>
  <si>
    <t>CW-BTA298-C3</t>
  </si>
  <si>
    <t>CW-BTA319-C4</t>
  </si>
  <si>
    <t>CW-BTA324-C4</t>
  </si>
  <si>
    <t>CW-BTA329-C4</t>
  </si>
  <si>
    <t>CW-BTA331-C3</t>
  </si>
  <si>
    <t>CW-BTA350-C3</t>
  </si>
  <si>
    <t>CW-BTA350-C5</t>
  </si>
  <si>
    <t>CW-BTA361-C5</t>
  </si>
  <si>
    <t>CW-BTA374-C4</t>
  </si>
  <si>
    <t>CW-BTA376-C5</t>
  </si>
  <si>
    <t>CW-BTA408-C5</t>
  </si>
  <si>
    <t>CW-BTA328-C1</t>
  </si>
  <si>
    <t>CW-BTA189-C5</t>
  </si>
  <si>
    <t>CW-BTA149-C5</t>
  </si>
  <si>
    <t>CW-BTA089-C5</t>
  </si>
  <si>
    <t>CW-BTA146-C1</t>
  </si>
  <si>
    <t>CW-BTA212-C5</t>
  </si>
  <si>
    <t>CW-BTA261-C3</t>
  </si>
  <si>
    <t>CW-BTA056-C3</t>
  </si>
  <si>
    <t>CW-BTA268-C4</t>
  </si>
  <si>
    <t>CW-BTA319-C5</t>
  </si>
  <si>
    <t>CW-BTA364-C5</t>
  </si>
  <si>
    <t>CW-BTA401-C5</t>
  </si>
  <si>
    <t>CW-BTA480-C4</t>
  </si>
  <si>
    <t>CW-BTA159-C5</t>
  </si>
  <si>
    <t>CW-BTA212-C4</t>
  </si>
  <si>
    <t>CW-BTA239-C4</t>
  </si>
  <si>
    <t>CW-BTA262-C5</t>
  </si>
  <si>
    <t>CW-BTA289-C4</t>
  </si>
  <si>
    <t>CW-BTA336-C4</t>
  </si>
  <si>
    <t>CW-BTA043-C1</t>
  </si>
  <si>
    <t>CW-BTA318-C5</t>
  </si>
  <si>
    <t>CW-BTA412-C5</t>
  </si>
  <si>
    <t>CW-BTA059-C5</t>
  </si>
  <si>
    <t>CW-BTA261-C5</t>
  </si>
  <si>
    <t>CW-BTA149-C3</t>
  </si>
  <si>
    <t>CW-BTA007-C4</t>
  </si>
  <si>
    <t>CW-BTA010-C4</t>
  </si>
  <si>
    <t>CW-BTA020-C4</t>
  </si>
  <si>
    <t>CW-BTA047-C3</t>
  </si>
  <si>
    <t>CW-BTA074-C4</t>
  </si>
  <si>
    <t>CW-BTA081-C3</t>
  </si>
  <si>
    <t>CW-BTA093-C3</t>
  </si>
  <si>
    <t>CW-BTA095-C3</t>
  </si>
  <si>
    <t>CW-BTA096-C1</t>
  </si>
  <si>
    <t>CW-BTA098-C1</t>
  </si>
  <si>
    <t>CW-BTA106-C3</t>
  </si>
  <si>
    <t>CW-BTA117-C1</t>
  </si>
  <si>
    <t>CW-BTA135-C3</t>
  </si>
  <si>
    <t>CW-BTA138-C1</t>
  </si>
  <si>
    <t>CW-BTA142-C1</t>
  </si>
  <si>
    <t>CW-BTA166-C1</t>
  </si>
  <si>
    <t>CW-BTA179-C4</t>
  </si>
  <si>
    <t>CW-BTA189-C4</t>
  </si>
  <si>
    <t>CW-BTA196-C3</t>
  </si>
  <si>
    <t>CW-BTA203-C1</t>
  </si>
  <si>
    <t>CW-BTA220-C4</t>
  </si>
  <si>
    <t>CW-BTA229-C1</t>
  </si>
  <si>
    <t>CW-BTA244-C4</t>
  </si>
  <si>
    <t>CW-BTA261-C4</t>
  </si>
  <si>
    <t>CW-BTA284-C1</t>
  </si>
  <si>
    <t>CW-BTA318-C3</t>
  </si>
  <si>
    <t>CW-BTA319-C3</t>
  </si>
  <si>
    <t>CW-BTA324-C3</t>
  </si>
  <si>
    <t>CW-BTA329-C3</t>
  </si>
  <si>
    <t>CW-BTA350-C4</t>
  </si>
  <si>
    <t>CW-BTA361-C4</t>
  </si>
  <si>
    <t>CW-BTA364-C3</t>
  </si>
  <si>
    <t>CW-BTA376-C4</t>
  </si>
  <si>
    <t>CW-BTA412-C3</t>
  </si>
  <si>
    <t>CW-BTA413-C3</t>
  </si>
  <si>
    <t>CW-BTA414-C1</t>
  </si>
  <si>
    <t>CW-BTA480-C3</t>
  </si>
  <si>
    <t>CW-BTA027-C5</t>
  </si>
  <si>
    <t>CW-BTA081-C5</t>
  </si>
  <si>
    <t>CW-BTA095-C5</t>
  </si>
  <si>
    <t>CW-BTA106-C5</t>
  </si>
  <si>
    <t>CW-BTA174-C4</t>
  </si>
  <si>
    <t>CW-BTA239-C5</t>
  </si>
  <si>
    <t>CW-BTA244-C5</t>
  </si>
  <si>
    <t>CW-BTA268-C5</t>
  </si>
  <si>
    <t>CW-BTA289-C5</t>
  </si>
  <si>
    <t>CW-BTA324-C5</t>
  </si>
  <si>
    <t>CW-BTA336-C5</t>
  </si>
  <si>
    <t>CW-BTA374-C5</t>
  </si>
  <si>
    <t>CW-BTA413-C5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</si>
</sst>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43" fontId="1" fillId="0" borderId="0" xfId="1" applyFont="1"/>
    <xf numFmtId="43" fontId="0" fillId="0" borderId="0" xfId="1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 applyFill="1" applyAlignment="1">
      <alignment horizontal="left"/>
    </xf>
    <xf numFmtId="0" fontId="0" fillId="0" borderId="0" xfId="0" applyNumberFormat="1" applyFon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otinglim/Downloads/Auction%20Data%203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otinglim/Documents/MATLAB/AuctionData05_Norm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otinglim/Documents/MATLAB/AuctionData58_Norm_2B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LicenseBidderMatrix"/>
      <sheetName val="Coordinates Data"/>
      <sheetName val="Pivot Table"/>
      <sheetName val="AllBids"/>
      <sheetName val="HighBids"/>
      <sheetName val="Eligibility"/>
      <sheetName val="Withdrawals"/>
      <sheetName val="Bidders"/>
      <sheetName val="Markets"/>
      <sheetName val="WinningBids"/>
      <sheetName val="Pop of Each Winner"/>
      <sheetName val="totalBids of Each Winner"/>
      <sheetName val="Winning Distilled"/>
      <sheetName val="Sheet2"/>
      <sheetName val="Rounds"/>
      <sheetName val="Increments"/>
      <sheetName val="WaiverStatistics"/>
      <sheetName val="RaisingOwnHigh"/>
      <sheetName val="BiddersReduce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3DL Wireless, LLC</v>
          </cell>
          <cell r="E2">
            <v>9</v>
          </cell>
          <cell r="F2">
            <v>58832000</v>
          </cell>
          <cell r="G2">
            <v>58704500</v>
          </cell>
          <cell r="H2">
            <v>3</v>
          </cell>
          <cell r="I2">
            <v>2665000</v>
          </cell>
          <cell r="J2">
            <v>2665000</v>
          </cell>
          <cell r="K2">
            <v>35000000</v>
          </cell>
        </row>
        <row r="3">
          <cell r="D3" t="str">
            <v>3G PCS, LLC</v>
          </cell>
          <cell r="E3">
            <v>1</v>
          </cell>
          <cell r="F3">
            <v>21234000</v>
          </cell>
          <cell r="G3">
            <v>15925500</v>
          </cell>
          <cell r="H3">
            <v>0</v>
          </cell>
          <cell r="I3">
            <v>0</v>
          </cell>
          <cell r="J3">
            <v>0</v>
          </cell>
          <cell r="K3">
            <v>10617000</v>
          </cell>
        </row>
        <row r="4">
          <cell r="D4" t="str">
            <v>Ah! Wireless, L.L.C.</v>
          </cell>
          <cell r="E4">
            <v>5</v>
          </cell>
          <cell r="F4">
            <v>965000</v>
          </cell>
          <cell r="G4">
            <v>771500</v>
          </cell>
          <cell r="H4">
            <v>1</v>
          </cell>
          <cell r="I4">
            <v>71000</v>
          </cell>
          <cell r="J4">
            <v>53250</v>
          </cell>
          <cell r="K4">
            <v>723750</v>
          </cell>
        </row>
        <row r="5">
          <cell r="D5" t="str">
            <v>Airgate PCS, Inc.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1224800</v>
          </cell>
        </row>
        <row r="6">
          <cell r="D6" t="str">
            <v>Alamosa PCS Holdings, Inc.</v>
          </cell>
          <cell r="E6">
            <v>5</v>
          </cell>
          <cell r="F6">
            <v>1938000</v>
          </cell>
          <cell r="G6">
            <v>1938000</v>
          </cell>
          <cell r="H6">
            <v>5</v>
          </cell>
          <cell r="I6">
            <v>1938000</v>
          </cell>
          <cell r="J6">
            <v>1938000</v>
          </cell>
          <cell r="K6">
            <v>1269100</v>
          </cell>
        </row>
        <row r="7">
          <cell r="D7" t="str">
            <v>Alaska Native Wireless, L.L.C.</v>
          </cell>
          <cell r="E7">
            <v>61</v>
          </cell>
          <cell r="F7">
            <v>372569000</v>
          </cell>
          <cell r="G7">
            <v>308597000</v>
          </cell>
          <cell r="H7">
            <v>3</v>
          </cell>
          <cell r="I7">
            <v>4308000</v>
          </cell>
          <cell r="J7">
            <v>4308000</v>
          </cell>
          <cell r="K7">
            <v>238817900</v>
          </cell>
        </row>
        <row r="8">
          <cell r="D8" t="str">
            <v>Allegheny Communications, Inc.</v>
          </cell>
          <cell r="E8">
            <v>10</v>
          </cell>
          <cell r="F8">
            <v>9668000</v>
          </cell>
          <cell r="G8">
            <v>8684250</v>
          </cell>
          <cell r="H8">
            <v>0</v>
          </cell>
          <cell r="I8">
            <v>0</v>
          </cell>
          <cell r="J8">
            <v>0</v>
          </cell>
          <cell r="K8">
            <v>5656000</v>
          </cell>
        </row>
        <row r="9">
          <cell r="D9" t="str">
            <v>ALLTEL Communications, Inc.</v>
          </cell>
          <cell r="E9">
            <v>5</v>
          </cell>
          <cell r="F9">
            <v>8169000</v>
          </cell>
          <cell r="G9">
            <v>8169000</v>
          </cell>
          <cell r="H9">
            <v>5</v>
          </cell>
          <cell r="I9">
            <v>8169000</v>
          </cell>
          <cell r="J9">
            <v>8169000</v>
          </cell>
          <cell r="K9">
            <v>5370000</v>
          </cell>
        </row>
        <row r="10">
          <cell r="D10" t="str">
            <v>Aloha Partners, L.P.</v>
          </cell>
          <cell r="E10">
            <v>1</v>
          </cell>
          <cell r="F10">
            <v>1026000</v>
          </cell>
          <cell r="G10">
            <v>1026000</v>
          </cell>
          <cell r="H10">
            <v>1</v>
          </cell>
          <cell r="I10">
            <v>1026000</v>
          </cell>
          <cell r="J10">
            <v>1026000</v>
          </cell>
          <cell r="K10">
            <v>675000</v>
          </cell>
        </row>
        <row r="11">
          <cell r="D11" t="str">
            <v>ALPINE PCS, INC.</v>
          </cell>
          <cell r="E11">
            <v>5</v>
          </cell>
          <cell r="F11">
            <v>3486000</v>
          </cell>
          <cell r="G11">
            <v>3230850</v>
          </cell>
          <cell r="H11">
            <v>0</v>
          </cell>
          <cell r="I11">
            <v>0</v>
          </cell>
          <cell r="J11">
            <v>0</v>
          </cell>
          <cell r="K11">
            <v>2500000</v>
          </cell>
        </row>
        <row r="12">
          <cell r="D12" t="str">
            <v>America Connect, Inc.</v>
          </cell>
          <cell r="E12">
            <v>2</v>
          </cell>
          <cell r="F12">
            <v>2676000</v>
          </cell>
          <cell r="G12">
            <v>2676000</v>
          </cell>
          <cell r="H12">
            <v>2</v>
          </cell>
          <cell r="I12">
            <v>2676000</v>
          </cell>
          <cell r="J12">
            <v>2676000</v>
          </cell>
          <cell r="K12">
            <v>2000000</v>
          </cell>
        </row>
        <row r="13">
          <cell r="D13" t="str">
            <v>AP&amp;T Wireless, Inc.</v>
          </cell>
          <cell r="E13">
            <v>6</v>
          </cell>
          <cell r="F13">
            <v>57000</v>
          </cell>
          <cell r="G13">
            <v>57000</v>
          </cell>
          <cell r="H13">
            <v>6</v>
          </cell>
          <cell r="I13">
            <v>57000</v>
          </cell>
          <cell r="J13">
            <v>57000</v>
          </cell>
          <cell r="K13">
            <v>42900</v>
          </cell>
        </row>
        <row r="14">
          <cell r="D14" t="str">
            <v>AT&amp;T Wireless PCS, LLC</v>
          </cell>
          <cell r="E14">
            <v>25</v>
          </cell>
          <cell r="F14">
            <v>240185000</v>
          </cell>
          <cell r="G14">
            <v>240185000</v>
          </cell>
          <cell r="H14">
            <v>0</v>
          </cell>
          <cell r="I14">
            <v>0</v>
          </cell>
          <cell r="J14">
            <v>0</v>
          </cell>
          <cell r="K14">
            <v>150758100</v>
          </cell>
        </row>
        <row r="15">
          <cell r="D15" t="str">
            <v>Bijou Telephone Co-op. Assoc., Inc.</v>
          </cell>
          <cell r="E15">
            <v>1</v>
          </cell>
          <cell r="F15">
            <v>61000</v>
          </cell>
          <cell r="G15">
            <v>45750</v>
          </cell>
          <cell r="H15">
            <v>0</v>
          </cell>
          <cell r="I15">
            <v>0</v>
          </cell>
          <cell r="J15">
            <v>0</v>
          </cell>
          <cell r="K15">
            <v>38000</v>
          </cell>
        </row>
        <row r="16">
          <cell r="D16" t="str">
            <v>Black Crow Wireless, L.P.</v>
          </cell>
          <cell r="E16">
            <v>35</v>
          </cell>
          <cell r="F16">
            <v>87087800</v>
          </cell>
          <cell r="G16">
            <v>68091100</v>
          </cell>
          <cell r="H16">
            <v>22</v>
          </cell>
          <cell r="I16">
            <v>16223600</v>
          </cell>
          <cell r="J16">
            <v>13546450</v>
          </cell>
          <cell r="K16">
            <v>52000000</v>
          </cell>
        </row>
        <row r="17">
          <cell r="D17" t="str">
            <v>Cable &amp; Communications Corporation</v>
          </cell>
          <cell r="E17">
            <v>1</v>
          </cell>
          <cell r="F17">
            <v>19000</v>
          </cell>
          <cell r="G17">
            <v>19000</v>
          </cell>
          <cell r="H17">
            <v>1</v>
          </cell>
          <cell r="I17">
            <v>19000</v>
          </cell>
          <cell r="J17">
            <v>19000</v>
          </cell>
          <cell r="K17">
            <v>12000</v>
          </cell>
        </row>
        <row r="18">
          <cell r="D18" t="str">
            <v>Cellco Partnership, d/b/a Verizon Wireless</v>
          </cell>
          <cell r="E18">
            <v>75</v>
          </cell>
          <cell r="F18">
            <v>202001000</v>
          </cell>
          <cell r="G18">
            <v>202001000</v>
          </cell>
          <cell r="H18">
            <v>37</v>
          </cell>
          <cell r="I18">
            <v>19538000</v>
          </cell>
          <cell r="J18">
            <v>19538000</v>
          </cell>
          <cell r="K18">
            <v>131146200</v>
          </cell>
        </row>
        <row r="19">
          <cell r="D19" t="str">
            <v>CFW Communications Company</v>
          </cell>
          <cell r="E19">
            <v>9</v>
          </cell>
          <cell r="F19">
            <v>11924000</v>
          </cell>
          <cell r="G19">
            <v>11924000</v>
          </cell>
          <cell r="H19">
            <v>2</v>
          </cell>
          <cell r="I19">
            <v>852000</v>
          </cell>
          <cell r="J19">
            <v>852000</v>
          </cell>
          <cell r="K19">
            <v>8000000</v>
          </cell>
        </row>
        <row r="20">
          <cell r="D20" t="str">
            <v>Chariton Valley Communication Corporation, Inc.</v>
          </cell>
          <cell r="E20">
            <v>10</v>
          </cell>
          <cell r="F20">
            <v>707600</v>
          </cell>
          <cell r="G20">
            <v>669860</v>
          </cell>
          <cell r="H20">
            <v>10</v>
          </cell>
          <cell r="I20">
            <v>707600</v>
          </cell>
          <cell r="J20">
            <v>669860</v>
          </cell>
          <cell r="K20">
            <v>442400</v>
          </cell>
        </row>
        <row r="21">
          <cell r="D21" t="str">
            <v>Choice Phone LLC</v>
          </cell>
          <cell r="E21">
            <v>2</v>
          </cell>
          <cell r="F21">
            <v>23800</v>
          </cell>
          <cell r="G21">
            <v>17850</v>
          </cell>
          <cell r="H21">
            <v>0</v>
          </cell>
          <cell r="I21">
            <v>0</v>
          </cell>
          <cell r="J21">
            <v>0</v>
          </cell>
          <cell r="K21">
            <v>15200</v>
          </cell>
        </row>
        <row r="22">
          <cell r="D22" t="str">
            <v>Cincinnati Bell Wireless Company</v>
          </cell>
          <cell r="E22">
            <v>2</v>
          </cell>
          <cell r="F22">
            <v>1650000</v>
          </cell>
          <cell r="G22">
            <v>1650000</v>
          </cell>
          <cell r="H22">
            <v>0</v>
          </cell>
          <cell r="I22">
            <v>0</v>
          </cell>
          <cell r="J22">
            <v>0</v>
          </cell>
          <cell r="K22">
            <v>1231000</v>
          </cell>
        </row>
        <row r="23">
          <cell r="D23" t="str">
            <v>CitiCordless Incorporated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14600000</v>
          </cell>
        </row>
        <row r="24">
          <cell r="D24" t="str">
            <v>Citifone PCS, LLC</v>
          </cell>
          <cell r="E24">
            <v>1</v>
          </cell>
          <cell r="F24">
            <v>10000</v>
          </cell>
          <cell r="G24">
            <v>7500</v>
          </cell>
          <cell r="H24">
            <v>1</v>
          </cell>
          <cell r="I24">
            <v>10000</v>
          </cell>
          <cell r="J24">
            <v>7500</v>
          </cell>
          <cell r="K24">
            <v>6400</v>
          </cell>
        </row>
        <row r="25">
          <cell r="D25" t="str">
            <v>Coloma Spectrum, LLC</v>
          </cell>
          <cell r="E25">
            <v>26</v>
          </cell>
          <cell r="F25">
            <v>37001000</v>
          </cell>
          <cell r="G25">
            <v>28134000</v>
          </cell>
          <cell r="H25">
            <v>25</v>
          </cell>
          <cell r="I25">
            <v>24097000</v>
          </cell>
          <cell r="J25">
            <v>18456000</v>
          </cell>
          <cell r="K25">
            <v>20000000</v>
          </cell>
        </row>
        <row r="26">
          <cell r="D26" t="str">
            <v>Command Connect, L.L.C.</v>
          </cell>
          <cell r="E26">
            <v>8</v>
          </cell>
          <cell r="F26">
            <v>853000</v>
          </cell>
          <cell r="G26">
            <v>853000</v>
          </cell>
          <cell r="H26">
            <v>5</v>
          </cell>
          <cell r="I26">
            <v>742000</v>
          </cell>
          <cell r="J26">
            <v>742000</v>
          </cell>
          <cell r="K26">
            <v>477000</v>
          </cell>
        </row>
        <row r="27">
          <cell r="D27" t="str">
            <v>Commnet PCS, Inc.</v>
          </cell>
          <cell r="E27">
            <v>14</v>
          </cell>
          <cell r="F27">
            <v>926700</v>
          </cell>
          <cell r="G27">
            <v>876525</v>
          </cell>
          <cell r="H27">
            <v>8</v>
          </cell>
          <cell r="I27">
            <v>163800</v>
          </cell>
          <cell r="J27">
            <v>145850</v>
          </cell>
          <cell r="K27">
            <v>558200</v>
          </cell>
        </row>
        <row r="28">
          <cell r="D28" t="str">
            <v>Commnet Wireless, Inc.</v>
          </cell>
          <cell r="E28">
            <v>1</v>
          </cell>
          <cell r="F28">
            <v>11000</v>
          </cell>
          <cell r="G28">
            <v>8250</v>
          </cell>
          <cell r="H28">
            <v>0</v>
          </cell>
          <cell r="I28">
            <v>0</v>
          </cell>
          <cell r="J28">
            <v>0</v>
          </cell>
          <cell r="K28">
            <v>5600</v>
          </cell>
        </row>
        <row r="29">
          <cell r="D29" t="str">
            <v>Conestoga Wireless Company, Inc.</v>
          </cell>
          <cell r="E29">
            <v>1</v>
          </cell>
          <cell r="F29">
            <v>240000</v>
          </cell>
          <cell r="G29">
            <v>240000</v>
          </cell>
          <cell r="H29">
            <v>0</v>
          </cell>
          <cell r="I29">
            <v>0</v>
          </cell>
          <cell r="J29">
            <v>0</v>
          </cell>
          <cell r="K29">
            <v>150000</v>
          </cell>
        </row>
        <row r="30">
          <cell r="D30" t="str">
            <v>Connectbid, LLC</v>
          </cell>
          <cell r="E30">
            <v>6</v>
          </cell>
          <cell r="F30">
            <v>67184000</v>
          </cell>
          <cell r="G30">
            <v>67184000</v>
          </cell>
          <cell r="H30">
            <v>0</v>
          </cell>
          <cell r="I30">
            <v>0</v>
          </cell>
          <cell r="J30">
            <v>0</v>
          </cell>
          <cell r="K30">
            <v>42606250</v>
          </cell>
        </row>
        <row r="31">
          <cell r="D31" t="str">
            <v>Consolidated Telcom</v>
          </cell>
          <cell r="E31">
            <v>2</v>
          </cell>
          <cell r="F31">
            <v>17800</v>
          </cell>
          <cell r="G31">
            <v>13350</v>
          </cell>
          <cell r="H31">
            <v>0</v>
          </cell>
          <cell r="I31">
            <v>0</v>
          </cell>
          <cell r="J31">
            <v>0</v>
          </cell>
          <cell r="K31">
            <v>11200</v>
          </cell>
        </row>
        <row r="32">
          <cell r="D32" t="str">
            <v>Cook Inlet/VS GSM V PCS, LLC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88041400</v>
          </cell>
        </row>
        <row r="33">
          <cell r="D33" t="str">
            <v>Cross Telephone Company</v>
          </cell>
          <cell r="E33">
            <v>6</v>
          </cell>
          <cell r="F33">
            <v>150000</v>
          </cell>
          <cell r="G33">
            <v>112500</v>
          </cell>
          <cell r="H33">
            <v>6</v>
          </cell>
          <cell r="I33">
            <v>150000</v>
          </cell>
          <cell r="J33">
            <v>112500</v>
          </cell>
          <cell r="K33">
            <v>92400</v>
          </cell>
        </row>
        <row r="34">
          <cell r="D34" t="str">
            <v>DCC PCS, Inc.</v>
          </cell>
          <cell r="E34">
            <v>4</v>
          </cell>
          <cell r="F34">
            <v>80702000</v>
          </cell>
          <cell r="G34">
            <v>80702000</v>
          </cell>
          <cell r="H34">
            <v>3</v>
          </cell>
          <cell r="I34">
            <v>48890000</v>
          </cell>
          <cell r="J34">
            <v>48890000</v>
          </cell>
          <cell r="K34">
            <v>50000000</v>
          </cell>
        </row>
        <row r="35">
          <cell r="D35" t="str">
            <v>DEVTEL, LLC</v>
          </cell>
          <cell r="E35">
            <v>1</v>
          </cell>
          <cell r="F35">
            <v>728000</v>
          </cell>
          <cell r="G35">
            <v>728000</v>
          </cell>
          <cell r="H35">
            <v>1</v>
          </cell>
          <cell r="I35">
            <v>728000</v>
          </cell>
          <cell r="J35">
            <v>728000</v>
          </cell>
          <cell r="K35">
            <v>500000</v>
          </cell>
        </row>
        <row r="36">
          <cell r="D36" t="str">
            <v>Global Telecommunications, Inc.</v>
          </cell>
          <cell r="E36">
            <v>1</v>
          </cell>
          <cell r="F36">
            <v>787000</v>
          </cell>
          <cell r="G36">
            <v>590250</v>
          </cell>
          <cell r="H36">
            <v>1</v>
          </cell>
          <cell r="I36">
            <v>787000</v>
          </cell>
          <cell r="J36">
            <v>590250</v>
          </cell>
          <cell r="K36">
            <v>500000</v>
          </cell>
        </row>
        <row r="37">
          <cell r="D37" t="str">
            <v>Holland Mobile, L.L.C.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150000</v>
          </cell>
        </row>
        <row r="38">
          <cell r="D38" t="str">
            <v>Horizon Personal Communications, Inc.</v>
          </cell>
          <cell r="E38">
            <v>6</v>
          </cell>
          <cell r="F38">
            <v>2896000</v>
          </cell>
          <cell r="G38">
            <v>2896000</v>
          </cell>
          <cell r="H38">
            <v>0</v>
          </cell>
          <cell r="I38">
            <v>0</v>
          </cell>
          <cell r="J38">
            <v>0</v>
          </cell>
          <cell r="K38">
            <v>2000000</v>
          </cell>
        </row>
        <row r="39">
          <cell r="D39" t="str">
            <v>Island Page, Incorporated</v>
          </cell>
          <cell r="E39">
            <v>2</v>
          </cell>
          <cell r="F39">
            <v>916000</v>
          </cell>
          <cell r="G39">
            <v>687000</v>
          </cell>
          <cell r="H39">
            <v>1</v>
          </cell>
          <cell r="I39">
            <v>58000</v>
          </cell>
          <cell r="J39">
            <v>43500</v>
          </cell>
          <cell r="K39">
            <v>675000</v>
          </cell>
        </row>
        <row r="40">
          <cell r="D40" t="str">
            <v>IT&amp;E Overseas, Inc.</v>
          </cell>
          <cell r="E40">
            <v>2</v>
          </cell>
          <cell r="F40">
            <v>23800</v>
          </cell>
          <cell r="G40">
            <v>23800</v>
          </cell>
          <cell r="H40">
            <v>2</v>
          </cell>
          <cell r="I40">
            <v>23800</v>
          </cell>
          <cell r="J40">
            <v>23800</v>
          </cell>
          <cell r="K40">
            <v>15200</v>
          </cell>
        </row>
        <row r="41">
          <cell r="D41" t="str">
            <v>KM Communications, Inc.</v>
          </cell>
          <cell r="E41">
            <v>2</v>
          </cell>
          <cell r="F41">
            <v>23800</v>
          </cell>
          <cell r="G41">
            <v>20230</v>
          </cell>
          <cell r="H41">
            <v>0</v>
          </cell>
          <cell r="I41">
            <v>0</v>
          </cell>
          <cell r="J41">
            <v>0</v>
          </cell>
          <cell r="K41">
            <v>15200</v>
          </cell>
        </row>
        <row r="42">
          <cell r="D42" t="str">
            <v>Lafayette Communications Company L.L.C.</v>
          </cell>
          <cell r="E42">
            <v>4</v>
          </cell>
          <cell r="F42">
            <v>23327000</v>
          </cell>
          <cell r="G42">
            <v>19827950</v>
          </cell>
          <cell r="H42">
            <v>0</v>
          </cell>
          <cell r="I42">
            <v>0</v>
          </cell>
          <cell r="J42">
            <v>0</v>
          </cell>
          <cell r="K42">
            <v>14000000</v>
          </cell>
        </row>
        <row r="43">
          <cell r="D43" t="str">
            <v>LastWave Partners</v>
          </cell>
          <cell r="E43">
            <v>3</v>
          </cell>
          <cell r="F43">
            <v>5755000</v>
          </cell>
          <cell r="G43">
            <v>5755000</v>
          </cell>
          <cell r="H43">
            <v>2</v>
          </cell>
          <cell r="I43">
            <v>3786000</v>
          </cell>
          <cell r="J43">
            <v>3786000</v>
          </cell>
          <cell r="K43">
            <v>4350000</v>
          </cell>
        </row>
        <row r="44">
          <cell r="D44" t="str">
            <v>Leap Wireless International, Inc.</v>
          </cell>
          <cell r="E44">
            <v>18</v>
          </cell>
          <cell r="F44">
            <v>135058000</v>
          </cell>
          <cell r="G44">
            <v>102881250</v>
          </cell>
          <cell r="H44">
            <v>0</v>
          </cell>
          <cell r="I44">
            <v>0</v>
          </cell>
          <cell r="J44">
            <v>0</v>
          </cell>
          <cell r="K44">
            <v>85000000</v>
          </cell>
        </row>
        <row r="45">
          <cell r="D45" t="str">
            <v>LORALEN CORP LLC</v>
          </cell>
          <cell r="E45">
            <v>1</v>
          </cell>
          <cell r="F45">
            <v>59000</v>
          </cell>
          <cell r="G45">
            <v>44250</v>
          </cell>
          <cell r="H45">
            <v>0</v>
          </cell>
          <cell r="I45">
            <v>0</v>
          </cell>
          <cell r="J45">
            <v>0</v>
          </cell>
          <cell r="K45">
            <v>40000</v>
          </cell>
        </row>
        <row r="46">
          <cell r="D46" t="str">
            <v>Marcia T. Turner d/b/a Turner Enterprises</v>
          </cell>
          <cell r="E46">
            <v>11</v>
          </cell>
          <cell r="F46">
            <v>316800</v>
          </cell>
          <cell r="G46">
            <v>316800</v>
          </cell>
          <cell r="H46">
            <v>2</v>
          </cell>
          <cell r="I46">
            <v>39000</v>
          </cell>
          <cell r="J46">
            <v>39000</v>
          </cell>
          <cell r="K46">
            <v>200000</v>
          </cell>
        </row>
        <row r="47">
          <cell r="D47" t="str">
            <v>MCG PCS II, Inc.</v>
          </cell>
          <cell r="E47">
            <v>2</v>
          </cell>
          <cell r="F47">
            <v>3598000</v>
          </cell>
          <cell r="G47">
            <v>3598000</v>
          </cell>
          <cell r="H47">
            <v>0</v>
          </cell>
          <cell r="I47">
            <v>0</v>
          </cell>
          <cell r="J47">
            <v>0</v>
          </cell>
          <cell r="K47">
            <v>2000000</v>
          </cell>
        </row>
        <row r="48">
          <cell r="D48" t="str">
            <v>Mid-Missouri Cellular, Inc.</v>
          </cell>
          <cell r="E48">
            <v>3</v>
          </cell>
          <cell r="F48">
            <v>239000</v>
          </cell>
          <cell r="G48">
            <v>239000</v>
          </cell>
          <cell r="H48">
            <v>0</v>
          </cell>
          <cell r="I48">
            <v>0</v>
          </cell>
          <cell r="J48">
            <v>0</v>
          </cell>
          <cell r="K48">
            <v>148600</v>
          </cell>
        </row>
        <row r="49">
          <cell r="D49" t="str">
            <v>MilkyWay Broadband, LLC</v>
          </cell>
          <cell r="E49">
            <v>101</v>
          </cell>
          <cell r="F49">
            <v>2783600</v>
          </cell>
          <cell r="G49">
            <v>2381250</v>
          </cell>
          <cell r="H49">
            <v>52</v>
          </cell>
          <cell r="I49">
            <v>1489700</v>
          </cell>
          <cell r="J49">
            <v>1285325</v>
          </cell>
          <cell r="K49">
            <v>2000000</v>
          </cell>
        </row>
        <row r="50">
          <cell r="D50" t="str">
            <v>Mint GSM Services Inc.</v>
          </cell>
          <cell r="E50">
            <v>1</v>
          </cell>
          <cell r="F50">
            <v>95000</v>
          </cell>
          <cell r="G50">
            <v>71250</v>
          </cell>
          <cell r="H50">
            <v>0</v>
          </cell>
          <cell r="I50">
            <v>0</v>
          </cell>
          <cell r="J50">
            <v>0</v>
          </cell>
          <cell r="K50">
            <v>60000</v>
          </cell>
        </row>
        <row r="51">
          <cell r="D51" t="str">
            <v>MPCS Wireless, Inc.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30000000</v>
          </cell>
        </row>
        <row r="52">
          <cell r="D52" t="str">
            <v>Musgrove Communications Corporation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76000</v>
          </cell>
        </row>
        <row r="53">
          <cell r="D53" t="str">
            <v>N.E. Colorado Cellular, Inc.</v>
          </cell>
          <cell r="E53">
            <v>13</v>
          </cell>
          <cell r="F53">
            <v>2715000</v>
          </cell>
          <cell r="G53">
            <v>2658750</v>
          </cell>
          <cell r="H53">
            <v>3</v>
          </cell>
          <cell r="I53">
            <v>181000</v>
          </cell>
          <cell r="J53">
            <v>153850</v>
          </cell>
          <cell r="K53">
            <v>2000000</v>
          </cell>
        </row>
        <row r="54">
          <cell r="D54" t="str">
            <v>Nextel Spectrum Acquisition Corp.</v>
          </cell>
          <cell r="E54">
            <v>9</v>
          </cell>
          <cell r="F54">
            <v>128461000</v>
          </cell>
          <cell r="G54">
            <v>128461000</v>
          </cell>
          <cell r="H54">
            <v>0</v>
          </cell>
          <cell r="I54">
            <v>0</v>
          </cell>
          <cell r="J54">
            <v>0</v>
          </cell>
          <cell r="K54">
            <v>80596250</v>
          </cell>
        </row>
        <row r="55">
          <cell r="D55" t="str">
            <v>North Dakota Network Co.</v>
          </cell>
          <cell r="E55">
            <v>6</v>
          </cell>
          <cell r="F55">
            <v>38700</v>
          </cell>
          <cell r="G55">
            <v>32895</v>
          </cell>
          <cell r="H55">
            <v>6</v>
          </cell>
          <cell r="I55">
            <v>38700</v>
          </cell>
          <cell r="J55">
            <v>32895</v>
          </cell>
          <cell r="K55">
            <v>24300</v>
          </cell>
        </row>
        <row r="56">
          <cell r="D56" t="str">
            <v>NORTHCOAST COMMUNICATIONS, L.L.C.</v>
          </cell>
          <cell r="E56">
            <v>9</v>
          </cell>
          <cell r="F56">
            <v>87888000</v>
          </cell>
          <cell r="G56">
            <v>77373000</v>
          </cell>
          <cell r="H56">
            <v>1</v>
          </cell>
          <cell r="I56">
            <v>544000</v>
          </cell>
          <cell r="J56">
            <v>544000</v>
          </cell>
          <cell r="K56">
            <v>45000000</v>
          </cell>
        </row>
        <row r="57">
          <cell r="D57" t="str">
            <v>NTCH, Inc.</v>
          </cell>
          <cell r="E57">
            <v>10</v>
          </cell>
          <cell r="F57">
            <v>4580000</v>
          </cell>
          <cell r="G57">
            <v>4580000</v>
          </cell>
          <cell r="H57">
            <v>7</v>
          </cell>
          <cell r="I57">
            <v>2490000</v>
          </cell>
          <cell r="J57">
            <v>2490000</v>
          </cell>
          <cell r="K57">
            <v>3000000</v>
          </cell>
        </row>
        <row r="58">
          <cell r="D58" t="str">
            <v>PCS Partners, L.P.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3110000</v>
          </cell>
        </row>
        <row r="59">
          <cell r="D59" t="str">
            <v>Pinpoint Wireless, Inc.</v>
          </cell>
          <cell r="E59">
            <v>5</v>
          </cell>
          <cell r="F59">
            <v>373000</v>
          </cell>
          <cell r="G59">
            <v>369250</v>
          </cell>
          <cell r="H59">
            <v>5</v>
          </cell>
          <cell r="I59">
            <v>373000</v>
          </cell>
          <cell r="J59">
            <v>369250</v>
          </cell>
          <cell r="K59">
            <v>203200</v>
          </cell>
        </row>
        <row r="60">
          <cell r="D60" t="str">
            <v>Pioneer Telephone Cooperative, Inc.</v>
          </cell>
          <cell r="E60">
            <v>2</v>
          </cell>
          <cell r="F60">
            <v>9200</v>
          </cell>
          <cell r="G60">
            <v>9200</v>
          </cell>
          <cell r="H60">
            <v>2</v>
          </cell>
          <cell r="I60">
            <v>9200</v>
          </cell>
          <cell r="J60">
            <v>9200</v>
          </cell>
          <cell r="K60">
            <v>5800</v>
          </cell>
        </row>
        <row r="61">
          <cell r="D61" t="str">
            <v>Polycell Communications, Inc.</v>
          </cell>
          <cell r="E61">
            <v>1</v>
          </cell>
          <cell r="F61">
            <v>1506000</v>
          </cell>
          <cell r="G61">
            <v>1129500</v>
          </cell>
          <cell r="H61">
            <v>0</v>
          </cell>
          <cell r="I61">
            <v>0</v>
          </cell>
          <cell r="J61">
            <v>0</v>
          </cell>
          <cell r="K61">
            <v>1000000</v>
          </cell>
        </row>
        <row r="62">
          <cell r="D62" t="str">
            <v>Poplar PCS-Central, LLC</v>
          </cell>
          <cell r="E62">
            <v>2</v>
          </cell>
          <cell r="F62">
            <v>1452000</v>
          </cell>
          <cell r="G62">
            <v>1089000</v>
          </cell>
          <cell r="H62">
            <v>2</v>
          </cell>
          <cell r="I62">
            <v>1452000</v>
          </cell>
          <cell r="J62">
            <v>1089000</v>
          </cell>
          <cell r="K62">
            <v>1000000</v>
          </cell>
        </row>
        <row r="63">
          <cell r="D63" t="str">
            <v>Purchase Communications</v>
          </cell>
          <cell r="E63">
            <v>3</v>
          </cell>
          <cell r="F63">
            <v>117000</v>
          </cell>
          <cell r="G63">
            <v>117000</v>
          </cell>
          <cell r="H63">
            <v>3</v>
          </cell>
          <cell r="I63">
            <v>117000</v>
          </cell>
          <cell r="J63">
            <v>117000</v>
          </cell>
          <cell r="K63">
            <v>72000</v>
          </cell>
        </row>
        <row r="64">
          <cell r="D64" t="str">
            <v>RADHA KRUSHN Communications, Inc.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239000</v>
          </cell>
        </row>
        <row r="65">
          <cell r="D65" t="str">
            <v>Redwood County Telephone Company</v>
          </cell>
          <cell r="E65">
            <v>1</v>
          </cell>
          <cell r="F65">
            <v>960000</v>
          </cell>
          <cell r="G65">
            <v>720000</v>
          </cell>
          <cell r="H65">
            <v>0</v>
          </cell>
          <cell r="I65">
            <v>0</v>
          </cell>
          <cell r="J65">
            <v>0</v>
          </cell>
          <cell r="K65">
            <v>750000</v>
          </cell>
        </row>
        <row r="66">
          <cell r="D66" t="str">
            <v>Roseville PCS, Inc.</v>
          </cell>
          <cell r="E66">
            <v>1</v>
          </cell>
          <cell r="F66">
            <v>1741000</v>
          </cell>
          <cell r="G66">
            <v>1741000</v>
          </cell>
          <cell r="H66">
            <v>0</v>
          </cell>
          <cell r="I66">
            <v>0</v>
          </cell>
          <cell r="J66">
            <v>0</v>
          </cell>
          <cell r="K66">
            <v>1088000</v>
          </cell>
        </row>
        <row r="67">
          <cell r="D67" t="str">
            <v>Sagir, Inc.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100000</v>
          </cell>
        </row>
        <row r="68">
          <cell r="D68" t="str">
            <v>Salmon PCS, LLC</v>
          </cell>
          <cell r="E68">
            <v>218</v>
          </cell>
          <cell r="F68">
            <v>369520800</v>
          </cell>
          <cell r="G68">
            <v>301886125</v>
          </cell>
          <cell r="H68">
            <v>67</v>
          </cell>
          <cell r="I68">
            <v>22098000</v>
          </cell>
          <cell r="J68">
            <v>19760000</v>
          </cell>
          <cell r="K68">
            <v>238817900</v>
          </cell>
        </row>
        <row r="69">
          <cell r="D69" t="str">
            <v>San Isabel Telecom, Inc.</v>
          </cell>
          <cell r="E69">
            <v>2</v>
          </cell>
          <cell r="F69">
            <v>167000</v>
          </cell>
          <cell r="G69">
            <v>157850</v>
          </cell>
          <cell r="H69">
            <v>2</v>
          </cell>
          <cell r="I69">
            <v>167000</v>
          </cell>
          <cell r="J69">
            <v>157850</v>
          </cell>
          <cell r="K69">
            <v>91000</v>
          </cell>
        </row>
        <row r="70">
          <cell r="D70" t="str">
            <v>Scott  Reiter</v>
          </cell>
          <cell r="E70">
            <v>3</v>
          </cell>
          <cell r="F70">
            <v>80100</v>
          </cell>
          <cell r="G70">
            <v>80100</v>
          </cell>
          <cell r="H70">
            <v>0</v>
          </cell>
          <cell r="I70">
            <v>0</v>
          </cell>
          <cell r="J70">
            <v>0</v>
          </cell>
          <cell r="K70">
            <v>50000</v>
          </cell>
        </row>
        <row r="71">
          <cell r="D71" t="str">
            <v>SLO Cellular, Inc.</v>
          </cell>
          <cell r="E71">
            <v>3</v>
          </cell>
          <cell r="F71">
            <v>16614000</v>
          </cell>
          <cell r="G71">
            <v>14417250</v>
          </cell>
          <cell r="H71">
            <v>0</v>
          </cell>
          <cell r="I71">
            <v>0</v>
          </cell>
          <cell r="J71">
            <v>0</v>
          </cell>
          <cell r="K71">
            <v>10666667</v>
          </cell>
        </row>
        <row r="72">
          <cell r="D72" t="str">
            <v>SpectraCom, Inc. d/b/a PYXIS Communications</v>
          </cell>
          <cell r="E72">
            <v>2</v>
          </cell>
          <cell r="F72">
            <v>118000</v>
          </cell>
          <cell r="G72">
            <v>100300</v>
          </cell>
          <cell r="H72">
            <v>2</v>
          </cell>
          <cell r="I72">
            <v>118000</v>
          </cell>
          <cell r="J72">
            <v>100300</v>
          </cell>
          <cell r="K72">
            <v>74000</v>
          </cell>
        </row>
        <row r="73">
          <cell r="D73" t="str">
            <v>SprintCom, Inc.</v>
          </cell>
          <cell r="E73">
            <v>7</v>
          </cell>
          <cell r="F73">
            <v>107661000</v>
          </cell>
          <cell r="G73">
            <v>107661000</v>
          </cell>
          <cell r="H73">
            <v>4</v>
          </cell>
          <cell r="I73">
            <v>48193000</v>
          </cell>
          <cell r="J73">
            <v>48193000</v>
          </cell>
          <cell r="K73">
            <v>67287500</v>
          </cell>
        </row>
        <row r="74">
          <cell r="D74" t="str">
            <v>Summit Wireless, LLC</v>
          </cell>
          <cell r="E74">
            <v>1</v>
          </cell>
          <cell r="F74">
            <v>858000</v>
          </cell>
          <cell r="G74">
            <v>643500</v>
          </cell>
          <cell r="H74">
            <v>1</v>
          </cell>
          <cell r="I74">
            <v>858000</v>
          </cell>
          <cell r="J74">
            <v>643500</v>
          </cell>
          <cell r="K74">
            <v>615000</v>
          </cell>
        </row>
        <row r="75">
          <cell r="D75" t="str">
            <v>SVC BidCo, L.P.</v>
          </cell>
          <cell r="E75">
            <v>14</v>
          </cell>
          <cell r="F75">
            <v>78638000</v>
          </cell>
          <cell r="G75">
            <v>78638000</v>
          </cell>
          <cell r="H75">
            <v>13</v>
          </cell>
          <cell r="I75">
            <v>46826000</v>
          </cell>
          <cell r="J75">
            <v>46826000</v>
          </cell>
          <cell r="K75">
            <v>50542500</v>
          </cell>
        </row>
        <row r="76">
          <cell r="D76" t="str">
            <v>T.K.O. Communications, LLC</v>
          </cell>
          <cell r="E76">
            <v>5</v>
          </cell>
          <cell r="F76">
            <v>367000</v>
          </cell>
          <cell r="G76">
            <v>333750</v>
          </cell>
          <cell r="H76">
            <v>3</v>
          </cell>
          <cell r="I76">
            <v>234000</v>
          </cell>
          <cell r="J76">
            <v>234000</v>
          </cell>
          <cell r="K76">
            <v>250000</v>
          </cell>
        </row>
        <row r="77">
          <cell r="D77" t="str">
            <v>Terry Matlack</v>
          </cell>
          <cell r="E77">
            <v>12</v>
          </cell>
          <cell r="F77">
            <v>69000</v>
          </cell>
          <cell r="G77">
            <v>69000</v>
          </cell>
          <cell r="H77">
            <v>0</v>
          </cell>
          <cell r="I77">
            <v>0</v>
          </cell>
          <cell r="J77">
            <v>0</v>
          </cell>
          <cell r="K77">
            <v>50000</v>
          </cell>
        </row>
        <row r="78">
          <cell r="D78" t="str">
            <v>Theta Communications, LLC</v>
          </cell>
          <cell r="E78">
            <v>3</v>
          </cell>
          <cell r="F78">
            <v>95436000</v>
          </cell>
          <cell r="G78">
            <v>79530000</v>
          </cell>
          <cell r="H78">
            <v>3</v>
          </cell>
          <cell r="I78">
            <v>95436000</v>
          </cell>
          <cell r="J78">
            <v>79530000</v>
          </cell>
          <cell r="K78">
            <v>47800000</v>
          </cell>
        </row>
        <row r="79">
          <cell r="D79" t="str">
            <v>Touch America, Inc.</v>
          </cell>
          <cell r="E79">
            <v>3</v>
          </cell>
          <cell r="F79">
            <v>2742000</v>
          </cell>
          <cell r="G79">
            <v>2742000</v>
          </cell>
          <cell r="H79">
            <v>0</v>
          </cell>
          <cell r="I79">
            <v>0</v>
          </cell>
          <cell r="J79">
            <v>0</v>
          </cell>
          <cell r="K79">
            <v>1800000</v>
          </cell>
        </row>
        <row r="80">
          <cell r="D80" t="str">
            <v>TPS Utilicom, Inc.</v>
          </cell>
          <cell r="E80">
            <v>14</v>
          </cell>
          <cell r="F80">
            <v>1625000</v>
          </cell>
          <cell r="G80">
            <v>1431000</v>
          </cell>
          <cell r="H80">
            <v>14</v>
          </cell>
          <cell r="I80">
            <v>1625000</v>
          </cell>
          <cell r="J80">
            <v>1431000</v>
          </cell>
          <cell r="K80">
            <v>1036000</v>
          </cell>
        </row>
        <row r="81">
          <cell r="D81" t="str">
            <v>Unbound PCS, LLC</v>
          </cell>
          <cell r="E81">
            <v>5</v>
          </cell>
          <cell r="F81">
            <v>2616000</v>
          </cell>
          <cell r="G81">
            <v>1962000</v>
          </cell>
          <cell r="H81">
            <v>5</v>
          </cell>
          <cell r="I81">
            <v>2616000</v>
          </cell>
          <cell r="J81">
            <v>1962000</v>
          </cell>
          <cell r="K81">
            <v>1700000</v>
          </cell>
        </row>
        <row r="82">
          <cell r="D82" t="str">
            <v>VINCENT D. McBRIDE</v>
          </cell>
          <cell r="E82">
            <v>1</v>
          </cell>
          <cell r="F82">
            <v>221000</v>
          </cell>
          <cell r="G82">
            <v>165750</v>
          </cell>
          <cell r="H82">
            <v>1</v>
          </cell>
          <cell r="I82">
            <v>221000</v>
          </cell>
          <cell r="J82">
            <v>165750</v>
          </cell>
          <cell r="K82">
            <v>155000</v>
          </cell>
        </row>
        <row r="83">
          <cell r="D83" t="str">
            <v>VoiceStream PCS BTA I License Corporation</v>
          </cell>
          <cell r="E83">
            <v>25</v>
          </cell>
          <cell r="F83">
            <v>240185000</v>
          </cell>
          <cell r="G83">
            <v>240185000</v>
          </cell>
          <cell r="H83">
            <v>9</v>
          </cell>
          <cell r="I83">
            <v>68256000</v>
          </cell>
          <cell r="J83">
            <v>68256000</v>
          </cell>
          <cell r="K83">
            <v>150758100</v>
          </cell>
        </row>
        <row r="84">
          <cell r="D84" t="str">
            <v>VTel Wireless, Inc.</v>
          </cell>
          <cell r="E84">
            <v>8</v>
          </cell>
          <cell r="F84">
            <v>1463000</v>
          </cell>
          <cell r="G84">
            <v>1446800</v>
          </cell>
          <cell r="H84">
            <v>1</v>
          </cell>
          <cell r="I84">
            <v>306000</v>
          </cell>
          <cell r="J84">
            <v>306000</v>
          </cell>
          <cell r="K84">
            <v>1020000</v>
          </cell>
        </row>
        <row r="85">
          <cell r="D85" t="str">
            <v>Westel L.P.</v>
          </cell>
          <cell r="E85">
            <v>9</v>
          </cell>
          <cell r="F85">
            <v>510800</v>
          </cell>
          <cell r="G85">
            <v>383100</v>
          </cell>
          <cell r="H85">
            <v>0</v>
          </cell>
          <cell r="I85">
            <v>0</v>
          </cell>
          <cell r="J85">
            <v>0</v>
          </cell>
          <cell r="K85">
            <v>325000</v>
          </cell>
        </row>
        <row r="86">
          <cell r="D86" t="str">
            <v>Whip, Inc.</v>
          </cell>
          <cell r="E86">
            <v>7</v>
          </cell>
          <cell r="F86">
            <v>2782000</v>
          </cell>
          <cell r="G86">
            <v>2782000</v>
          </cell>
          <cell r="H86">
            <v>5</v>
          </cell>
          <cell r="I86">
            <v>2053000</v>
          </cell>
          <cell r="J86">
            <v>2053000</v>
          </cell>
          <cell r="K86">
            <v>2000000</v>
          </cell>
        </row>
        <row r="87">
          <cell r="D87" t="str">
            <v>Wireless II, L.L.C.</v>
          </cell>
          <cell r="E87">
            <v>4</v>
          </cell>
          <cell r="F87">
            <v>182000</v>
          </cell>
          <cell r="G87">
            <v>182000</v>
          </cell>
          <cell r="H87">
            <v>0</v>
          </cell>
          <cell r="I87">
            <v>0</v>
          </cell>
          <cell r="J87">
            <v>0</v>
          </cell>
          <cell r="K87">
            <v>92700</v>
          </cell>
        </row>
        <row r="88">
          <cell r="D88" t="str">
            <v>Zinga Wireless, LLC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1200000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Sheet1"/>
      <sheetName val="AllBids"/>
      <sheetName val="Lat Long"/>
      <sheetName val="HighBids"/>
      <sheetName val="Eligibility"/>
      <sheetName val="Withdrawals"/>
      <sheetName val="Bidders"/>
      <sheetName val="Markets"/>
      <sheetName val="Pivot Table"/>
      <sheetName val="WinningBids"/>
      <sheetName val="Rounds"/>
      <sheetName val="Increments"/>
      <sheetName val="WaiverStatistics"/>
      <sheetName val="RaisingOwnHigh"/>
      <sheetName val="BiddersReduced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LICENSE_NAME</v>
          </cell>
          <cell r="C1" t="str">
            <v xml:space="preserve">Lat </v>
          </cell>
          <cell r="D1" t="str">
            <v>Long</v>
          </cell>
        </row>
        <row r="2">
          <cell r="B2" t="str">
            <v>PB-B043-C</v>
          </cell>
          <cell r="C2">
            <v>42.098686699999902</v>
          </cell>
          <cell r="D2">
            <v>-75.917973799999999</v>
          </cell>
        </row>
        <row r="3">
          <cell r="B3" t="str">
            <v>PB-B103-C</v>
          </cell>
          <cell r="C3">
            <v>40.124481000000003</v>
          </cell>
          <cell r="D3">
            <v>-87.630020699999903</v>
          </cell>
        </row>
        <row r="4">
          <cell r="B4" t="str">
            <v>PB-B167-C</v>
          </cell>
          <cell r="C4">
            <v>40.6993303</v>
          </cell>
          <cell r="D4">
            <v>-99.081678399999902</v>
          </cell>
        </row>
        <row r="5">
          <cell r="B5" t="str">
            <v>PB-B208-C</v>
          </cell>
          <cell r="C5">
            <v>42.443961399999999</v>
          </cell>
          <cell r="D5">
            <v>-76.501880700000001</v>
          </cell>
        </row>
        <row r="6">
          <cell r="B6" t="str">
            <v>PB-B210-C</v>
          </cell>
          <cell r="C6">
            <v>32.298757299999998</v>
          </cell>
          <cell r="D6">
            <v>-90.184810299999896</v>
          </cell>
        </row>
        <row r="7">
          <cell r="B7" t="str">
            <v>PB-B234-C</v>
          </cell>
          <cell r="C7">
            <v>44.055390799999998</v>
          </cell>
          <cell r="D7">
            <v>-91.6663522999999</v>
          </cell>
        </row>
        <row r="8">
          <cell r="B8" t="str">
            <v>PB-B258-C</v>
          </cell>
          <cell r="C8">
            <v>41.736980299999999</v>
          </cell>
          <cell r="D8">
            <v>-111.8338359</v>
          </cell>
        </row>
        <row r="9">
          <cell r="B9" t="str">
            <v>PB-B272-C</v>
          </cell>
          <cell r="C9">
            <v>43.073051700000001</v>
          </cell>
          <cell r="D9">
            <v>-89.401230199999901</v>
          </cell>
        </row>
        <row r="10">
          <cell r="B10" t="str">
            <v>PB-B282-C</v>
          </cell>
          <cell r="C10">
            <v>46.547582499999997</v>
          </cell>
          <cell r="D10">
            <v>-87.395595399999905</v>
          </cell>
        </row>
        <row r="11">
          <cell r="B11" t="str">
            <v>PB-B327-C</v>
          </cell>
          <cell r="C11">
            <v>31.845681599999999</v>
          </cell>
          <cell r="D11">
            <v>-102.3676431</v>
          </cell>
        </row>
        <row r="12">
          <cell r="B12" t="str">
            <v>PB-B335-C</v>
          </cell>
          <cell r="C12">
            <v>33.491820299999901</v>
          </cell>
          <cell r="D12">
            <v>-80.855647599999998</v>
          </cell>
        </row>
        <row r="13">
          <cell r="B13" t="str">
            <v>PB-B426-C</v>
          </cell>
          <cell r="C13">
            <v>39.781721300000001</v>
          </cell>
          <cell r="D13">
            <v>-89.650148099999996</v>
          </cell>
        </row>
        <row r="14">
          <cell r="B14" t="str">
            <v>PB-B440-C</v>
          </cell>
          <cell r="C14">
            <v>27.965853299999999</v>
          </cell>
          <cell r="D14">
            <v>-82.800102600000002</v>
          </cell>
        </row>
        <row r="15">
          <cell r="B15" t="str">
            <v>PB-B444-C</v>
          </cell>
          <cell r="C15">
            <v>41.663938299999998</v>
          </cell>
          <cell r="D15">
            <v>-83.555211999999898</v>
          </cell>
        </row>
        <row r="16">
          <cell r="B16" t="str">
            <v>PB-B455-C</v>
          </cell>
          <cell r="C16">
            <v>32.352645600000002</v>
          </cell>
          <cell r="D16">
            <v>-90.877882</v>
          </cell>
        </row>
        <row r="17">
          <cell r="B17" t="str">
            <v>PB-B459-C</v>
          </cell>
          <cell r="C17">
            <v>31.549333000000001</v>
          </cell>
          <cell r="D17">
            <v>-97.146669500000002</v>
          </cell>
        </row>
        <row r="18">
          <cell r="B18" t="str">
            <v>PB-B465-C</v>
          </cell>
          <cell r="C18">
            <v>44.310624099999998</v>
          </cell>
          <cell r="D18">
            <v>-69.779489699999999</v>
          </cell>
        </row>
        <row r="19">
          <cell r="B19" t="str">
            <v>PB-B038-C</v>
          </cell>
          <cell r="C19">
            <v>44.058172799999902</v>
          </cell>
          <cell r="D19">
            <v>-121.315309599999</v>
          </cell>
        </row>
        <row r="20">
          <cell r="B20" t="str">
            <v>PB-B100-C</v>
          </cell>
          <cell r="C20">
            <v>39.652865399999897</v>
          </cell>
          <cell r="D20">
            <v>-78.762518499999999</v>
          </cell>
        </row>
        <row r="21">
          <cell r="B21" t="str">
            <v>PB-B105-C</v>
          </cell>
          <cell r="C21">
            <v>41.548172299999997</v>
          </cell>
          <cell r="D21">
            <v>-90.563427999999902</v>
          </cell>
        </row>
        <row r="22">
          <cell r="B22" t="str">
            <v>PB-B107-C</v>
          </cell>
          <cell r="C22">
            <v>29.2108147</v>
          </cell>
          <cell r="D22">
            <v>-81.0228331</v>
          </cell>
        </row>
        <row r="23">
          <cell r="B23" t="str">
            <v>PB-B111-C</v>
          </cell>
          <cell r="C23">
            <v>41.600544800000002</v>
          </cell>
          <cell r="D23">
            <v>-93.609106399999902</v>
          </cell>
        </row>
        <row r="24">
          <cell r="B24" t="str">
            <v>PB-B118-C</v>
          </cell>
          <cell r="C24">
            <v>42.500558300000002</v>
          </cell>
          <cell r="D24">
            <v>-90.664571799999905</v>
          </cell>
        </row>
        <row r="25">
          <cell r="B25" t="str">
            <v>PB-B156-C</v>
          </cell>
          <cell r="C25">
            <v>38.303183699999998</v>
          </cell>
          <cell r="D25">
            <v>-77.460539900000001</v>
          </cell>
        </row>
        <row r="26">
          <cell r="B26" t="str">
            <v>PB-B205-C</v>
          </cell>
          <cell r="C26">
            <v>41.661127700000002</v>
          </cell>
          <cell r="D26">
            <v>-91.5301683</v>
          </cell>
        </row>
        <row r="27">
          <cell r="B27" t="str">
            <v>PB-B328-C</v>
          </cell>
          <cell r="C27">
            <v>41.433948399999998</v>
          </cell>
          <cell r="D27">
            <v>-79.706441299999994</v>
          </cell>
        </row>
        <row r="28">
          <cell r="B28" t="str">
            <v>PB-B398-C</v>
          </cell>
          <cell r="C28">
            <v>38.360673599999998</v>
          </cell>
          <cell r="D28">
            <v>-75.599369199999998</v>
          </cell>
        </row>
        <row r="29">
          <cell r="B29" t="str">
            <v>PB-B400-C</v>
          </cell>
          <cell r="C29">
            <v>31.463772299999999</v>
          </cell>
          <cell r="D29">
            <v>-100.43703749999899</v>
          </cell>
        </row>
        <row r="30">
          <cell r="B30" t="str">
            <v>PB-B461-C</v>
          </cell>
          <cell r="C30">
            <v>38.907192299999998</v>
          </cell>
          <cell r="D30">
            <v>-77.036870699999994</v>
          </cell>
        </row>
        <row r="31">
          <cell r="B31" t="str">
            <v>PB-B201-C</v>
          </cell>
          <cell r="C31">
            <v>41.652491099999899</v>
          </cell>
          <cell r="D31">
            <v>-70.288112399999903</v>
          </cell>
        </row>
        <row r="32">
          <cell r="B32" t="str">
            <v>PB-B407-C</v>
          </cell>
          <cell r="C32">
            <v>35.686975199999999</v>
          </cell>
          <cell r="D32">
            <v>-105.937798999999</v>
          </cell>
        </row>
        <row r="33">
          <cell r="B33" t="str">
            <v>PB-B408-C</v>
          </cell>
          <cell r="C33">
            <v>27.498927800000001</v>
          </cell>
          <cell r="D33">
            <v>-82.574819399999996</v>
          </cell>
        </row>
        <row r="34">
          <cell r="B34" t="str">
            <v>PB-B014-C</v>
          </cell>
          <cell r="C34">
            <v>61.2180556</v>
          </cell>
          <cell r="D34">
            <v>-149.9002778</v>
          </cell>
        </row>
        <row r="35">
          <cell r="B35" t="str">
            <v>PB-B099-C</v>
          </cell>
          <cell r="C35">
            <v>27.800582799999901</v>
          </cell>
          <cell r="D35">
            <v>-97.396381000000005</v>
          </cell>
        </row>
        <row r="36">
          <cell r="B36" t="str">
            <v>PB-B122-C</v>
          </cell>
          <cell r="C36">
            <v>40.900892300000002</v>
          </cell>
          <cell r="D36">
            <v>-80.856750099999999</v>
          </cell>
        </row>
        <row r="37">
          <cell r="B37" t="str">
            <v>PB-B136-C</v>
          </cell>
          <cell r="C37">
            <v>64.837777799999998</v>
          </cell>
          <cell r="D37">
            <v>-147.716388899999</v>
          </cell>
        </row>
        <row r="38">
          <cell r="B38" t="str">
            <v>PB-B243-C</v>
          </cell>
          <cell r="C38">
            <v>41.120866799999902</v>
          </cell>
          <cell r="D38">
            <v>-88.835352</v>
          </cell>
        </row>
        <row r="39">
          <cell r="B39" t="str">
            <v>PB-B290-C</v>
          </cell>
          <cell r="C39">
            <v>35.149534299999999</v>
          </cell>
          <cell r="D39">
            <v>-90.048980099999994</v>
          </cell>
        </row>
        <row r="40">
          <cell r="B40" t="str">
            <v>PB-B387-C</v>
          </cell>
          <cell r="C40">
            <v>35.278417300000001</v>
          </cell>
          <cell r="D40">
            <v>-93.133785599999996</v>
          </cell>
        </row>
        <row r="41">
          <cell r="B41" t="str">
            <v>PB-B433-C</v>
          </cell>
          <cell r="C41">
            <v>36.115607099999998</v>
          </cell>
          <cell r="D41">
            <v>-97.058368099999996</v>
          </cell>
        </row>
        <row r="42">
          <cell r="B42" t="str">
            <v>PB-B473-C</v>
          </cell>
          <cell r="C42">
            <v>33.913708499999998</v>
          </cell>
          <cell r="D42">
            <v>-98.493387299999995</v>
          </cell>
        </row>
        <row r="43">
          <cell r="B43" t="str">
            <v>PB-B242-C</v>
          </cell>
          <cell r="C43">
            <v>27.530567099999999</v>
          </cell>
          <cell r="D43">
            <v>-99.480324099999905</v>
          </cell>
        </row>
        <row r="44">
          <cell r="B44" t="str">
            <v>PB-B309-C</v>
          </cell>
          <cell r="C44">
            <v>40.193376700000002</v>
          </cell>
          <cell r="D44">
            <v>-85.386359900000002</v>
          </cell>
        </row>
        <row r="45">
          <cell r="B45" t="str">
            <v>PB-B392-C</v>
          </cell>
          <cell r="C45">
            <v>37.096527799999997</v>
          </cell>
          <cell r="D45">
            <v>-113.56841639999899</v>
          </cell>
        </row>
        <row r="46">
          <cell r="B46" t="str">
            <v>PB-B008-C</v>
          </cell>
          <cell r="C46">
            <v>35.085333599999998</v>
          </cell>
          <cell r="D46">
            <v>-106.60555340000001</v>
          </cell>
        </row>
        <row r="47">
          <cell r="B47" t="str">
            <v>PB-B036-C</v>
          </cell>
          <cell r="C47">
            <v>48.751911199999903</v>
          </cell>
          <cell r="D47">
            <v>-122.4786854</v>
          </cell>
        </row>
        <row r="48">
          <cell r="B48" t="str">
            <v>PB-B055-C</v>
          </cell>
          <cell r="C48">
            <v>47.565006699999998</v>
          </cell>
          <cell r="D48">
            <v>-122.626976799999</v>
          </cell>
        </row>
        <row r="49">
          <cell r="B49" t="str">
            <v>PB-B089-C</v>
          </cell>
          <cell r="C49">
            <v>38.833881599999998</v>
          </cell>
          <cell r="D49">
            <v>-104.8213634</v>
          </cell>
        </row>
        <row r="50">
          <cell r="B50" t="str">
            <v>PB-B110-C</v>
          </cell>
          <cell r="C50">
            <v>39.739235800000003</v>
          </cell>
          <cell r="D50">
            <v>-104.990251</v>
          </cell>
        </row>
        <row r="51">
          <cell r="B51" t="str">
            <v>PB-B133-C</v>
          </cell>
          <cell r="C51">
            <v>44.046236200000003</v>
          </cell>
          <cell r="D51">
            <v>-123.0220289</v>
          </cell>
        </row>
        <row r="52">
          <cell r="B52" t="str">
            <v>PB-B149-C</v>
          </cell>
          <cell r="C52">
            <v>40.397761199999998</v>
          </cell>
          <cell r="D52">
            <v>-105.0749801</v>
          </cell>
        </row>
        <row r="53">
          <cell r="B53" t="str">
            <v>PB-B263-C</v>
          </cell>
          <cell r="C53">
            <v>38.252664699999897</v>
          </cell>
          <cell r="D53">
            <v>-85.758455699999999</v>
          </cell>
        </row>
        <row r="54">
          <cell r="B54" t="str">
            <v>PB-B300-C</v>
          </cell>
          <cell r="C54">
            <v>46.878717599999902</v>
          </cell>
          <cell r="D54">
            <v>-113.996585999999</v>
          </cell>
        </row>
        <row r="55">
          <cell r="B55" t="str">
            <v>PB-B333-C</v>
          </cell>
          <cell r="C55">
            <v>42.452857100000003</v>
          </cell>
          <cell r="D55">
            <v>-75.063774599999903</v>
          </cell>
        </row>
        <row r="56">
          <cell r="B56" t="str">
            <v>PB-B349-C</v>
          </cell>
          <cell r="C56">
            <v>37.3403384</v>
          </cell>
          <cell r="D56">
            <v>-95.261083799999994</v>
          </cell>
        </row>
        <row r="57">
          <cell r="B57" t="str">
            <v>PB-B360-C</v>
          </cell>
          <cell r="C57">
            <v>40.685645600000001</v>
          </cell>
          <cell r="D57">
            <v>-76.195498999999899</v>
          </cell>
        </row>
        <row r="58">
          <cell r="B58" t="str">
            <v>PB-B393-C</v>
          </cell>
          <cell r="C58">
            <v>39.767457800000003</v>
          </cell>
          <cell r="D58">
            <v>-94.846680999999904</v>
          </cell>
        </row>
        <row r="59">
          <cell r="B59" t="str">
            <v>PB-B397-C</v>
          </cell>
          <cell r="C59">
            <v>36.600237800000002</v>
          </cell>
          <cell r="D59">
            <v>-121.894676099999</v>
          </cell>
        </row>
        <row r="60">
          <cell r="B60" t="str">
            <v>PB-B409-C</v>
          </cell>
          <cell r="C60">
            <v>42.145886900000001</v>
          </cell>
          <cell r="D60">
            <v>-83.186956899999899</v>
          </cell>
        </row>
        <row r="61">
          <cell r="B61" t="str">
            <v>PB-B415-C</v>
          </cell>
          <cell r="C61">
            <v>32.407358899999899</v>
          </cell>
          <cell r="D61">
            <v>-87.021100699999906</v>
          </cell>
        </row>
        <row r="62">
          <cell r="B62" t="str">
            <v>PB-B449-C</v>
          </cell>
          <cell r="C62">
            <v>34.934254799999998</v>
          </cell>
          <cell r="D62">
            <v>-88.522270199999895</v>
          </cell>
        </row>
        <row r="63">
          <cell r="B63" t="str">
            <v>PB-B061-C</v>
          </cell>
          <cell r="C63">
            <v>40.807652900000001</v>
          </cell>
          <cell r="D63">
            <v>-91.112890100000001</v>
          </cell>
        </row>
        <row r="64">
          <cell r="B64" t="str">
            <v>PB-B150-C</v>
          </cell>
          <cell r="C64">
            <v>42.4974694</v>
          </cell>
          <cell r="D64">
            <v>-94.168015799999907</v>
          </cell>
        </row>
        <row r="65">
          <cell r="B65" t="str">
            <v>PB-B161-C</v>
          </cell>
          <cell r="C65">
            <v>40.947815800000001</v>
          </cell>
          <cell r="D65">
            <v>-90.371239500000001</v>
          </cell>
        </row>
        <row r="66">
          <cell r="B66" t="str">
            <v>PB-B285-C</v>
          </cell>
          <cell r="C66">
            <v>43.153572799999999</v>
          </cell>
          <cell r="D66">
            <v>-93.201036699999904</v>
          </cell>
        </row>
        <row r="67">
          <cell r="B67" t="str">
            <v>PB-B287-C</v>
          </cell>
          <cell r="C67">
            <v>41.641443799999998</v>
          </cell>
          <cell r="D67">
            <v>-80.151448399999893</v>
          </cell>
        </row>
        <row r="68">
          <cell r="B68" t="str">
            <v>PB-B339-C</v>
          </cell>
          <cell r="C68">
            <v>36.7417234999999</v>
          </cell>
          <cell r="D68">
            <v>-88.6367154</v>
          </cell>
        </row>
        <row r="69">
          <cell r="B69" t="str">
            <v>PB-B424-C</v>
          </cell>
          <cell r="C69">
            <v>41.661992699999999</v>
          </cell>
          <cell r="D69">
            <v>-86.158615599999905</v>
          </cell>
        </row>
        <row r="70">
          <cell r="B70" t="str">
            <v>PB-B466-C</v>
          </cell>
          <cell r="C70">
            <v>45.636622799999998</v>
          </cell>
          <cell r="D70">
            <v>-89.412075299999898</v>
          </cell>
        </row>
        <row r="71">
          <cell r="B71" t="str">
            <v>PB-B016-C</v>
          </cell>
          <cell r="C71">
            <v>34.503439399999898</v>
          </cell>
          <cell r="D71">
            <v>-82.650133199999999</v>
          </cell>
        </row>
        <row r="72">
          <cell r="B72" t="str">
            <v>PB-B072-C</v>
          </cell>
          <cell r="C72">
            <v>32.776474899999997</v>
          </cell>
          <cell r="D72">
            <v>-79.931051199999999</v>
          </cell>
        </row>
        <row r="73">
          <cell r="B73" t="str">
            <v>PB-B091-C</v>
          </cell>
          <cell r="C73">
            <v>34.000710400000003</v>
          </cell>
          <cell r="D73">
            <v>-81.034814400000002</v>
          </cell>
        </row>
        <row r="74">
          <cell r="B74" t="str">
            <v>PB-B147-C</v>
          </cell>
          <cell r="C74">
            <v>34.195433100000002</v>
          </cell>
          <cell r="D74">
            <v>-79.762562500000001</v>
          </cell>
        </row>
        <row r="75">
          <cell r="B75" t="str">
            <v>PB-B177-C</v>
          </cell>
          <cell r="C75">
            <v>34.949567199999997</v>
          </cell>
          <cell r="D75">
            <v>-81.932048199999997</v>
          </cell>
        </row>
        <row r="76">
          <cell r="B76" t="str">
            <v>PB-B178-C</v>
          </cell>
          <cell r="C76">
            <v>34.195400100000001</v>
          </cell>
          <cell r="D76">
            <v>-82.161788299999998</v>
          </cell>
        </row>
        <row r="77">
          <cell r="B77" t="str">
            <v>PB-B314-C</v>
          </cell>
          <cell r="C77">
            <v>36.162663799999997</v>
          </cell>
          <cell r="D77">
            <v>-86.781601599999902</v>
          </cell>
        </row>
        <row r="78">
          <cell r="B78" t="str">
            <v>PB-B337-C</v>
          </cell>
          <cell r="C78">
            <v>41.0160293</v>
          </cell>
          <cell r="D78">
            <v>-92.408302199999895</v>
          </cell>
        </row>
        <row r="79">
          <cell r="B79" t="str">
            <v>PB-B438-C</v>
          </cell>
          <cell r="C79">
            <v>43.048122100000001</v>
          </cell>
          <cell r="D79">
            <v>-76.147424399999906</v>
          </cell>
        </row>
        <row r="80">
          <cell r="B80" t="str">
            <v>PB-B114-C</v>
          </cell>
          <cell r="C80">
            <v>37.752798200000001</v>
          </cell>
          <cell r="D80">
            <v>-100.0170787</v>
          </cell>
        </row>
        <row r="81">
          <cell r="B81" t="str">
            <v>PB-B307-C</v>
          </cell>
          <cell r="C81">
            <v>43.597807499999902</v>
          </cell>
          <cell r="D81">
            <v>-84.767513899999898</v>
          </cell>
        </row>
        <row r="82">
          <cell r="B82" t="str">
            <v>PB-B417-C</v>
          </cell>
          <cell r="C82">
            <v>43.750828400000003</v>
          </cell>
          <cell r="D82">
            <v>-87.714529999999897</v>
          </cell>
        </row>
        <row r="83">
          <cell r="B83" t="str">
            <v>PB-B124-C</v>
          </cell>
          <cell r="C83">
            <v>32.678947600000001</v>
          </cell>
          <cell r="D83">
            <v>-115.4988834</v>
          </cell>
        </row>
        <row r="84">
          <cell r="B84" t="str">
            <v>PB-B144-C</v>
          </cell>
          <cell r="C84">
            <v>35.198283600000003</v>
          </cell>
          <cell r="D84">
            <v>-111.65130199999901</v>
          </cell>
        </row>
        <row r="85">
          <cell r="B85" t="str">
            <v>PB-B223-C</v>
          </cell>
          <cell r="C85">
            <v>42.291706900000001</v>
          </cell>
          <cell r="D85">
            <v>-85.587228600000003</v>
          </cell>
        </row>
        <row r="86">
          <cell r="B86" t="str">
            <v>PB-B324-C</v>
          </cell>
          <cell r="C86">
            <v>37.029868700000002</v>
          </cell>
          <cell r="D86">
            <v>-76.345221799999905</v>
          </cell>
        </row>
        <row r="87">
          <cell r="B87" t="str">
            <v>PB-B364-C</v>
          </cell>
          <cell r="C87">
            <v>41.7014912</v>
          </cell>
          <cell r="D87">
            <v>-71.155045099999995</v>
          </cell>
        </row>
        <row r="88">
          <cell r="B88" t="str">
            <v>PB-B422-C</v>
          </cell>
          <cell r="C88">
            <v>43.544595899999997</v>
          </cell>
          <cell r="D88">
            <v>-96.731103399999995</v>
          </cell>
        </row>
        <row r="90">
          <cell r="B90" t="str">
            <v>PB-B076-C</v>
          </cell>
          <cell r="C90">
            <v>35.045629699999999</v>
          </cell>
          <cell r="D90">
            <v>-85.309680099999895</v>
          </cell>
        </row>
        <row r="91">
          <cell r="B91" t="str">
            <v>PB-B083-C</v>
          </cell>
          <cell r="C91">
            <v>36.865600799999903</v>
          </cell>
          <cell r="D91">
            <v>-87.488618599999995</v>
          </cell>
        </row>
        <row r="92">
          <cell r="B92" t="str">
            <v>PB-B096-C</v>
          </cell>
          <cell r="C92">
            <v>36.162838999999998</v>
          </cell>
          <cell r="D92">
            <v>-85.5016423</v>
          </cell>
        </row>
        <row r="93">
          <cell r="B93" t="str">
            <v>PB-B120-C</v>
          </cell>
          <cell r="C93">
            <v>36.424230299999998</v>
          </cell>
          <cell r="D93">
            <v>-89.057009600000001</v>
          </cell>
        </row>
        <row r="94">
          <cell r="B94" t="str">
            <v>PB-B146-C</v>
          </cell>
          <cell r="C94">
            <v>34.799810000000001</v>
          </cell>
          <cell r="D94">
            <v>-87.677250999999998</v>
          </cell>
        </row>
        <row r="95">
          <cell r="B95" t="str">
            <v>PB-B211-C</v>
          </cell>
          <cell r="C95">
            <v>35.614516899999998</v>
          </cell>
          <cell r="D95">
            <v>-88.813946900000005</v>
          </cell>
        </row>
        <row r="96">
          <cell r="B96" t="str">
            <v>PB-B230-C</v>
          </cell>
          <cell r="C96">
            <v>40.194753899999903</v>
          </cell>
          <cell r="D96">
            <v>-92.583249599999903</v>
          </cell>
        </row>
        <row r="97">
          <cell r="B97" t="str">
            <v>PB-B233-C</v>
          </cell>
          <cell r="C97">
            <v>40.763244</v>
          </cell>
          <cell r="D97">
            <v>-86.361619000000005</v>
          </cell>
        </row>
        <row r="98">
          <cell r="B98" t="str">
            <v>PB-B292-C</v>
          </cell>
          <cell r="C98">
            <v>32.364309800000001</v>
          </cell>
          <cell r="D98">
            <v>-88.703655999999995</v>
          </cell>
        </row>
        <row r="99">
          <cell r="B99" t="str">
            <v>PB-B297-C</v>
          </cell>
          <cell r="C99">
            <v>43.038902499999999</v>
          </cell>
          <cell r="D99">
            <v>-87.906473599999998</v>
          </cell>
        </row>
        <row r="100">
          <cell r="B100" t="str">
            <v>PB-B316-C</v>
          </cell>
          <cell r="C100">
            <v>35.108493000000003</v>
          </cell>
          <cell r="D100">
            <v>-77.044114299999904</v>
          </cell>
        </row>
        <row r="101">
          <cell r="B101" t="str">
            <v>PB-B015-C</v>
          </cell>
          <cell r="C101">
            <v>40.105319600000001</v>
          </cell>
          <cell r="D101">
            <v>-85.680254099999999</v>
          </cell>
        </row>
        <row r="102">
          <cell r="B102" t="str">
            <v>PB-B155-C</v>
          </cell>
          <cell r="C102">
            <v>41.079273000000001</v>
          </cell>
          <cell r="D102">
            <v>-85.139351299999902</v>
          </cell>
        </row>
        <row r="103">
          <cell r="B103" t="str">
            <v>PB-B311-C</v>
          </cell>
          <cell r="C103">
            <v>35.747876900000001</v>
          </cell>
          <cell r="D103">
            <v>-95.369690899999995</v>
          </cell>
        </row>
        <row r="104">
          <cell r="B104" t="str">
            <v>PB-B249-C</v>
          </cell>
          <cell r="C104">
            <v>43.372863500000001</v>
          </cell>
          <cell r="D104">
            <v>-72.337874399999905</v>
          </cell>
        </row>
        <row r="105">
          <cell r="B105" t="str">
            <v>PB-B002-C</v>
          </cell>
          <cell r="C105">
            <v>46.9753708</v>
          </cell>
          <cell r="D105">
            <v>-123.81572180000001</v>
          </cell>
        </row>
        <row r="106">
          <cell r="B106" t="str">
            <v>PB-B031-C</v>
          </cell>
          <cell r="C106">
            <v>36.747311400000001</v>
          </cell>
          <cell r="D106">
            <v>-95.980817899999906</v>
          </cell>
        </row>
        <row r="107">
          <cell r="B107" t="str">
            <v>PB-B088-C</v>
          </cell>
          <cell r="C107">
            <v>37.037300500000001</v>
          </cell>
          <cell r="D107">
            <v>-95.616366499999998</v>
          </cell>
        </row>
        <row r="108">
          <cell r="B108" t="str">
            <v>PB-B313-C</v>
          </cell>
          <cell r="C108">
            <v>26.142035799999999</v>
          </cell>
          <cell r="D108">
            <v>-81.794810299999995</v>
          </cell>
        </row>
        <row r="109">
          <cell r="B109" t="str">
            <v>PB-B358-C</v>
          </cell>
          <cell r="C109">
            <v>45.523062199999998</v>
          </cell>
          <cell r="D109">
            <v>-122.67648159999899</v>
          </cell>
        </row>
        <row r="110">
          <cell r="B110" t="str">
            <v>PB-B420-C</v>
          </cell>
          <cell r="C110">
            <v>31.3445471</v>
          </cell>
          <cell r="D110">
            <v>-109.54534469999901</v>
          </cell>
        </row>
        <row r="111">
          <cell r="B111" t="str">
            <v>PB-B427-C</v>
          </cell>
          <cell r="C111">
            <v>42.204258600000003</v>
          </cell>
          <cell r="D111">
            <v>-72.616200899999896</v>
          </cell>
        </row>
        <row r="112">
          <cell r="B112" t="str">
            <v>PB-B450-C</v>
          </cell>
          <cell r="C112">
            <v>33.209840700000001</v>
          </cell>
          <cell r="D112">
            <v>-87.569173499999906</v>
          </cell>
        </row>
        <row r="113">
          <cell r="B113" t="str">
            <v>PB-B462-C</v>
          </cell>
          <cell r="C113">
            <v>42.534899299999999</v>
          </cell>
          <cell r="D113">
            <v>-92.445316099999999</v>
          </cell>
        </row>
        <row r="114">
          <cell r="B114" t="str">
            <v>PB-B470-C</v>
          </cell>
          <cell r="C114">
            <v>36.7281154</v>
          </cell>
          <cell r="D114">
            <v>-91.852371099999999</v>
          </cell>
        </row>
        <row r="115">
          <cell r="B115" t="str">
            <v>PB-B475-C</v>
          </cell>
          <cell r="C115">
            <v>41.2411897</v>
          </cell>
          <cell r="D115">
            <v>-77.0010786</v>
          </cell>
        </row>
        <row r="116">
          <cell r="B116" t="str">
            <v>PB-B483-C</v>
          </cell>
          <cell r="C116">
            <v>39.800655300000003</v>
          </cell>
          <cell r="D116">
            <v>-76.983035799999897</v>
          </cell>
        </row>
        <row r="117">
          <cell r="B117" t="str">
            <v>PB-B484-C</v>
          </cell>
          <cell r="C117">
            <v>41.237556900000001</v>
          </cell>
          <cell r="D117">
            <v>-80.818416599999907</v>
          </cell>
        </row>
        <row r="118">
          <cell r="B118" t="str">
            <v>PB-B005-C</v>
          </cell>
          <cell r="C118">
            <v>41.897547099999997</v>
          </cell>
          <cell r="D118">
            <v>-84.037165899999906</v>
          </cell>
        </row>
        <row r="119">
          <cell r="B119" t="str">
            <v>PB-B033-C</v>
          </cell>
          <cell r="C119">
            <v>42.367739800000003</v>
          </cell>
          <cell r="D119">
            <v>-85.235049799999999</v>
          </cell>
        </row>
        <row r="120">
          <cell r="B120" t="str">
            <v>PB-B046-C</v>
          </cell>
          <cell r="C120">
            <v>40.484202699999997</v>
          </cell>
          <cell r="D120">
            <v>-88.993687299999905</v>
          </cell>
        </row>
        <row r="121">
          <cell r="B121" t="str">
            <v>PB-B067-C</v>
          </cell>
          <cell r="C121">
            <v>37.730605400000002</v>
          </cell>
          <cell r="D121">
            <v>-88.933125599999897</v>
          </cell>
        </row>
        <row r="122">
          <cell r="B122" t="str">
            <v>PB-B071-C</v>
          </cell>
          <cell r="C122">
            <v>40.213886500000001</v>
          </cell>
          <cell r="D122">
            <v>-88.246118299999907</v>
          </cell>
        </row>
        <row r="123">
          <cell r="B123" t="str">
            <v>PB-B078-C</v>
          </cell>
          <cell r="C123">
            <v>41.878113599999999</v>
          </cell>
          <cell r="D123">
            <v>-87.629798199999897</v>
          </cell>
        </row>
        <row r="124">
          <cell r="B124" t="str">
            <v>PB-B090-C</v>
          </cell>
          <cell r="C124">
            <v>38.951705299999901</v>
          </cell>
          <cell r="D124">
            <v>-92.334072399999897</v>
          </cell>
        </row>
        <row r="125">
          <cell r="B125" t="str">
            <v>PB-B101-C</v>
          </cell>
          <cell r="C125">
            <v>32.732097199999998</v>
          </cell>
          <cell r="D125">
            <v>-96.9907197</v>
          </cell>
        </row>
        <row r="126">
          <cell r="B126" t="str">
            <v>PB-B109-C</v>
          </cell>
          <cell r="C126">
            <v>39.120041800000003</v>
          </cell>
          <cell r="D126">
            <v>-88.543382899999898</v>
          </cell>
        </row>
        <row r="127">
          <cell r="B127" t="str">
            <v>PB-B112-C</v>
          </cell>
          <cell r="C127">
            <v>42.331426999999898</v>
          </cell>
          <cell r="D127">
            <v>-83.0457538</v>
          </cell>
        </row>
        <row r="128">
          <cell r="B128" t="str">
            <v>PB-B140-C</v>
          </cell>
          <cell r="C128">
            <v>36.332019600000002</v>
          </cell>
          <cell r="D128">
            <v>-94.118536599999899</v>
          </cell>
        </row>
        <row r="129">
          <cell r="B129" t="str">
            <v>PB-B145-C</v>
          </cell>
          <cell r="C129">
            <v>43.012527400000003</v>
          </cell>
          <cell r="D129">
            <v>-83.6874561999999</v>
          </cell>
        </row>
        <row r="130">
          <cell r="B130" t="str">
            <v>PB-B153-C</v>
          </cell>
          <cell r="C130">
            <v>35.385924199999998</v>
          </cell>
          <cell r="D130">
            <v>-94.398547500000006</v>
          </cell>
        </row>
        <row r="131">
          <cell r="B131" t="str">
            <v>PB-B169-C</v>
          </cell>
          <cell r="C131">
            <v>42.9633599</v>
          </cell>
          <cell r="D131">
            <v>-85.668086299999999</v>
          </cell>
        </row>
        <row r="132">
          <cell r="B132" t="str">
            <v>PB-B190-C</v>
          </cell>
          <cell r="C132">
            <v>19.7070942</v>
          </cell>
          <cell r="D132">
            <v>-155.08848689999999</v>
          </cell>
        </row>
        <row r="133">
          <cell r="B133" t="str">
            <v>PB-B192-C</v>
          </cell>
          <cell r="C133">
            <v>21.306944399999999</v>
          </cell>
          <cell r="D133">
            <v>-157.8583333</v>
          </cell>
        </row>
        <row r="134">
          <cell r="B134" t="str">
            <v>PB-B195-C</v>
          </cell>
          <cell r="C134">
            <v>29.795763300000001</v>
          </cell>
          <cell r="D134">
            <v>-90.822870999999907</v>
          </cell>
        </row>
        <row r="135">
          <cell r="B135" t="str">
            <v>PB-B209-C</v>
          </cell>
          <cell r="C135">
            <v>42.245868999999999</v>
          </cell>
          <cell r="D135">
            <v>-84.401346199999907</v>
          </cell>
        </row>
        <row r="136">
          <cell r="B136" t="str">
            <v>PB-B219-C</v>
          </cell>
          <cell r="C136">
            <v>35.855369699999898</v>
          </cell>
          <cell r="D136">
            <v>-90.640817900000002</v>
          </cell>
        </row>
        <row r="137">
          <cell r="B137" t="str">
            <v>PB-B224-C</v>
          </cell>
          <cell r="C137">
            <v>48.191988899999998</v>
          </cell>
          <cell r="D137">
            <v>-114.316813099999</v>
          </cell>
        </row>
        <row r="138">
          <cell r="B138" t="str">
            <v>PB-B226-C</v>
          </cell>
          <cell r="C138">
            <v>39.099726500000003</v>
          </cell>
          <cell r="D138">
            <v>-94.578566699999996</v>
          </cell>
        </row>
        <row r="139">
          <cell r="B139" t="str">
            <v>PB-B244-C</v>
          </cell>
          <cell r="C139">
            <v>32.319939599999998</v>
          </cell>
          <cell r="D139">
            <v>-106.76365379999901</v>
          </cell>
        </row>
        <row r="140">
          <cell r="B140" t="str">
            <v>PB-B246-C</v>
          </cell>
          <cell r="C140">
            <v>31.694050900000001</v>
          </cell>
          <cell r="D140">
            <v>-89.130612400000004</v>
          </cell>
        </row>
        <row r="141">
          <cell r="B141" t="str">
            <v>PB-B257-C</v>
          </cell>
          <cell r="C141">
            <v>34.746480900000002</v>
          </cell>
          <cell r="D141">
            <v>-92.289594799999904</v>
          </cell>
        </row>
        <row r="142">
          <cell r="B142" t="str">
            <v>PB-B259-C</v>
          </cell>
          <cell r="C142">
            <v>37.848714700000002</v>
          </cell>
          <cell r="D142">
            <v>-81.993458099999998</v>
          </cell>
        </row>
        <row r="143">
          <cell r="B143" t="str">
            <v>PB-B262-C</v>
          </cell>
          <cell r="C143">
            <v>34.052234200000001</v>
          </cell>
          <cell r="D143">
            <v>-118.24368490000001</v>
          </cell>
        </row>
        <row r="144">
          <cell r="B144" t="str">
            <v>PB-B296-C</v>
          </cell>
          <cell r="C144">
            <v>31.997345599999999</v>
          </cell>
          <cell r="D144">
            <v>-102.077914599999</v>
          </cell>
        </row>
        <row r="145">
          <cell r="B145" t="str">
            <v>PB-B310-C</v>
          </cell>
          <cell r="C145">
            <v>43.234181300000003</v>
          </cell>
          <cell r="D145">
            <v>-86.248392099999904</v>
          </cell>
        </row>
        <row r="146">
          <cell r="B146" t="str">
            <v>PB-B312-C</v>
          </cell>
          <cell r="C146">
            <v>33.689060300000001</v>
          </cell>
          <cell r="D146">
            <v>-78.886694299999903</v>
          </cell>
        </row>
        <row r="147">
          <cell r="B147" t="str">
            <v>PB-B322-C</v>
          </cell>
          <cell r="C147">
            <v>31.340377499999999</v>
          </cell>
          <cell r="D147">
            <v>-110.9342532</v>
          </cell>
        </row>
        <row r="148">
          <cell r="B148" t="str">
            <v>PB-B334-C</v>
          </cell>
          <cell r="C148">
            <v>32.609856600000001</v>
          </cell>
          <cell r="D148">
            <v>-85.480782499999904</v>
          </cell>
        </row>
        <row r="149">
          <cell r="B149" t="str">
            <v>PB-B351-C</v>
          </cell>
          <cell r="C149">
            <v>42.450084500000003</v>
          </cell>
          <cell r="D149">
            <v>-73.245382399999897</v>
          </cell>
        </row>
        <row r="150">
          <cell r="B150" t="str">
            <v>PB-B357-C</v>
          </cell>
          <cell r="C150">
            <v>43.914016199999999</v>
          </cell>
          <cell r="D150">
            <v>-69.966996100000003</v>
          </cell>
        </row>
        <row r="151">
          <cell r="B151" t="str">
            <v>PB-B382-C</v>
          </cell>
          <cell r="C151">
            <v>35.721268899999998</v>
          </cell>
          <cell r="D151">
            <v>-77.915539499999994</v>
          </cell>
        </row>
        <row r="152">
          <cell r="B152" t="str">
            <v>PB-B396-C</v>
          </cell>
          <cell r="C152">
            <v>38.840280499999999</v>
          </cell>
          <cell r="D152">
            <v>-97.611423699999904</v>
          </cell>
        </row>
        <row r="153">
          <cell r="B153" t="str">
            <v>PB-B405-C</v>
          </cell>
          <cell r="C153">
            <v>35.2827524</v>
          </cell>
          <cell r="D153">
            <v>-120.6596156</v>
          </cell>
        </row>
        <row r="154">
          <cell r="B154" t="str">
            <v>PB-B421-C</v>
          </cell>
          <cell r="C154">
            <v>42.499994200000003</v>
          </cell>
          <cell r="D154">
            <v>-96.400306899999904</v>
          </cell>
        </row>
        <row r="155">
          <cell r="B155" t="str">
            <v>PB-B428-C</v>
          </cell>
          <cell r="C155">
            <v>37.2089572</v>
          </cell>
          <cell r="D155">
            <v>-93.292298899999906</v>
          </cell>
        </row>
        <row r="156">
          <cell r="B156" t="str">
            <v>PB-B445-C</v>
          </cell>
          <cell r="C156">
            <v>39.056229999999999</v>
          </cell>
          <cell r="D156">
            <v>-95.689092000000002</v>
          </cell>
        </row>
        <row r="157">
          <cell r="B157" t="str">
            <v>PB-B446-C</v>
          </cell>
          <cell r="C157">
            <v>44.7630567</v>
          </cell>
          <cell r="D157">
            <v>-85.620631699999905</v>
          </cell>
        </row>
        <row r="158">
          <cell r="B158" t="str">
            <v>PB-B454-C</v>
          </cell>
          <cell r="C158">
            <v>30.8327022</v>
          </cell>
          <cell r="D158">
            <v>-83.278485099999997</v>
          </cell>
        </row>
        <row r="161">
          <cell r="B161" t="str">
            <v>PB-B035-C</v>
          </cell>
          <cell r="C161">
            <v>37.778170199999998</v>
          </cell>
          <cell r="D161">
            <v>-81.188155699999896</v>
          </cell>
        </row>
        <row r="162">
          <cell r="B162" t="str">
            <v>PB-B048-C</v>
          </cell>
          <cell r="C162">
            <v>37.269839500000003</v>
          </cell>
          <cell r="D162">
            <v>-81.222319499999998</v>
          </cell>
        </row>
        <row r="163">
          <cell r="B163" t="str">
            <v>PB-B117-C</v>
          </cell>
          <cell r="C163">
            <v>41.0272796</v>
          </cell>
          <cell r="D163">
            <v>-78.439187599999897</v>
          </cell>
        </row>
        <row r="164">
          <cell r="B164" t="str">
            <v>PB-B183-C</v>
          </cell>
          <cell r="C164">
            <v>38.449568800000002</v>
          </cell>
          <cell r="D164">
            <v>-78.8689155</v>
          </cell>
        </row>
        <row r="165">
          <cell r="B165" t="str">
            <v>PB-B203-C</v>
          </cell>
          <cell r="C165">
            <v>40.621455099999999</v>
          </cell>
          <cell r="D165">
            <v>-79.152534899999907</v>
          </cell>
        </row>
        <row r="166">
          <cell r="B166" t="str">
            <v>PB-B261-C</v>
          </cell>
          <cell r="C166">
            <v>46.138167600000003</v>
          </cell>
          <cell r="D166">
            <v>-122.9381672</v>
          </cell>
        </row>
        <row r="167">
          <cell r="B167" t="str">
            <v>PB-B286-C</v>
          </cell>
          <cell r="C167">
            <v>39.483089700000001</v>
          </cell>
          <cell r="D167">
            <v>-88.372825499999905</v>
          </cell>
        </row>
        <row r="168">
          <cell r="B168" t="str">
            <v>PB-B289-C</v>
          </cell>
          <cell r="C168">
            <v>28.6122187</v>
          </cell>
          <cell r="D168">
            <v>-80.8075536999999</v>
          </cell>
        </row>
        <row r="169">
          <cell r="B169" t="str">
            <v>PB-B319-C</v>
          </cell>
          <cell r="C169">
            <v>41.524264899999999</v>
          </cell>
          <cell r="D169">
            <v>-72.075910499999907</v>
          </cell>
        </row>
        <row r="170">
          <cell r="B170" t="str">
            <v>PB-B330-C</v>
          </cell>
          <cell r="C170">
            <v>41.9564953</v>
          </cell>
          <cell r="D170">
            <v>-78.649162999999902</v>
          </cell>
        </row>
        <row r="171">
          <cell r="B171" t="str">
            <v>PB-B418-C</v>
          </cell>
          <cell r="C171">
            <v>33.755659299999998</v>
          </cell>
          <cell r="D171">
            <v>-96.536657999999903</v>
          </cell>
        </row>
        <row r="172">
          <cell r="B172" t="str">
            <v>PB-B432-C</v>
          </cell>
          <cell r="C172">
            <v>44.383576300000001</v>
          </cell>
          <cell r="D172">
            <v>-89.8173464999999</v>
          </cell>
        </row>
        <row r="173">
          <cell r="B173" t="str">
            <v>PB-B049-C</v>
          </cell>
          <cell r="C173">
            <v>35.927295299999997</v>
          </cell>
          <cell r="D173">
            <v>-89.9189753</v>
          </cell>
        </row>
        <row r="174">
          <cell r="B174" t="str">
            <v>PB-B125-C</v>
          </cell>
          <cell r="C174">
            <v>33.584558099999903</v>
          </cell>
          <cell r="D174">
            <v>-92.834329400000001</v>
          </cell>
        </row>
        <row r="175">
          <cell r="B175" t="str">
            <v>PB-B451-C</v>
          </cell>
          <cell r="C175">
            <v>42.562966799999998</v>
          </cell>
          <cell r="D175">
            <v>-114.46087110000001</v>
          </cell>
        </row>
        <row r="176">
          <cell r="B176" t="str">
            <v>PB-B006-C</v>
          </cell>
          <cell r="C176">
            <v>31.514485149999999</v>
          </cell>
          <cell r="D176">
            <v>-83.832119149994952</v>
          </cell>
        </row>
        <row r="177">
          <cell r="B177" t="str">
            <v>PB-B115-C</v>
          </cell>
          <cell r="C177">
            <v>31.315170800000001</v>
          </cell>
          <cell r="D177">
            <v>-85.855216100000007</v>
          </cell>
        </row>
        <row r="178">
          <cell r="B178" t="str">
            <v>PB-B238-C</v>
          </cell>
          <cell r="C178">
            <v>30.226594899999998</v>
          </cell>
          <cell r="D178">
            <v>-93.217375799999999</v>
          </cell>
        </row>
        <row r="179">
          <cell r="B179" t="str">
            <v>PB-B336-C</v>
          </cell>
          <cell r="C179">
            <v>28.538335499999999</v>
          </cell>
          <cell r="D179">
            <v>-81.379236499999905</v>
          </cell>
        </row>
        <row r="180">
          <cell r="B180" t="str">
            <v>PB-B170-C</v>
          </cell>
          <cell r="C180">
            <v>38.364456699999998</v>
          </cell>
          <cell r="D180">
            <v>-98.764807300000001</v>
          </cell>
        </row>
        <row r="181">
          <cell r="B181" t="str">
            <v>PB-B184-C</v>
          </cell>
          <cell r="C181">
            <v>41.763711099999902</v>
          </cell>
          <cell r="D181">
            <v>-72.685093199999898</v>
          </cell>
        </row>
        <row r="182">
          <cell r="B182" t="str">
            <v>PB-B279-C</v>
          </cell>
          <cell r="C182">
            <v>45.107762699999903</v>
          </cell>
          <cell r="D182">
            <v>-87.614273699999998</v>
          </cell>
        </row>
        <row r="183">
          <cell r="B183" t="str">
            <v>PB-B281-C</v>
          </cell>
          <cell r="C183">
            <v>40.588669899999999</v>
          </cell>
          <cell r="D183">
            <v>-83.128524200000001</v>
          </cell>
        </row>
        <row r="184">
          <cell r="B184" t="str">
            <v>PB-B380-C</v>
          </cell>
          <cell r="C184">
            <v>42.271131099999998</v>
          </cell>
          <cell r="D184">
            <v>-89.093995199999995</v>
          </cell>
        </row>
        <row r="185">
          <cell r="B185" t="str">
            <v>PB-B273-C</v>
          </cell>
          <cell r="C185">
            <v>37.328100499999998</v>
          </cell>
          <cell r="D185">
            <v>-87.498888199999996</v>
          </cell>
        </row>
        <row r="186">
          <cell r="B186" t="str">
            <v>PB-B255-C</v>
          </cell>
          <cell r="C186">
            <v>40.742550999999999</v>
          </cell>
          <cell r="D186">
            <v>-84.105225599999898</v>
          </cell>
        </row>
        <row r="187">
          <cell r="B187" t="str">
            <v>PB-B022-C</v>
          </cell>
          <cell r="C187">
            <v>33.951934700000002</v>
          </cell>
          <cell r="D187">
            <v>-83.357567000000003</v>
          </cell>
        </row>
        <row r="188">
          <cell r="B188" t="str">
            <v>PB-B024-C</v>
          </cell>
          <cell r="C188">
            <v>33.748995399999998</v>
          </cell>
          <cell r="D188">
            <v>-84.387982399999999</v>
          </cell>
        </row>
        <row r="189">
          <cell r="B189" t="str">
            <v>PB-B079-C</v>
          </cell>
          <cell r="C189">
            <v>39.513775199999998</v>
          </cell>
          <cell r="D189">
            <v>-121.55635899999901</v>
          </cell>
        </row>
        <row r="190">
          <cell r="B190" t="str">
            <v>PB-B151-C</v>
          </cell>
          <cell r="C190">
            <v>26.640628</v>
          </cell>
          <cell r="D190">
            <v>-81.872308399999994</v>
          </cell>
        </row>
        <row r="191">
          <cell r="B191" t="str">
            <v>PB-B152-C</v>
          </cell>
          <cell r="C191">
            <v>27.197548000000001</v>
          </cell>
          <cell r="D191">
            <v>-80.252825700000002</v>
          </cell>
        </row>
        <row r="192">
          <cell r="B192" t="str">
            <v>PB-B160-C</v>
          </cell>
          <cell r="C192">
            <v>34.297879399999999</v>
          </cell>
          <cell r="D192">
            <v>-83.824066299999998</v>
          </cell>
        </row>
        <row r="193">
          <cell r="B193" t="str">
            <v>PB-B295-C</v>
          </cell>
          <cell r="C193">
            <v>36.843144100000004</v>
          </cell>
          <cell r="D193">
            <v>-83.321847999999903</v>
          </cell>
        </row>
        <row r="194">
          <cell r="B194" t="str">
            <v>PB-B315-C</v>
          </cell>
          <cell r="C194">
            <v>31.560444199999999</v>
          </cell>
          <cell r="D194">
            <v>-91.403171</v>
          </cell>
        </row>
        <row r="195">
          <cell r="B195" t="str">
            <v>PB-B391-C</v>
          </cell>
          <cell r="C195">
            <v>45.557945099999898</v>
          </cell>
          <cell r="D195">
            <v>-94.163240400000007</v>
          </cell>
        </row>
        <row r="196">
          <cell r="B196" t="str">
            <v>PB-B399-C</v>
          </cell>
          <cell r="C196">
            <v>41.222999999999999</v>
          </cell>
          <cell r="D196">
            <v>-111.9738304</v>
          </cell>
        </row>
        <row r="197">
          <cell r="B197" t="str">
            <v>PB-B406-C</v>
          </cell>
          <cell r="C197">
            <v>34.953033699999999</v>
          </cell>
          <cell r="D197">
            <v>-120.4357191</v>
          </cell>
        </row>
        <row r="198">
          <cell r="B198" t="str">
            <v>PB-B436-C</v>
          </cell>
          <cell r="C198">
            <v>33.920435400000002</v>
          </cell>
          <cell r="D198">
            <v>-80.3414692999999</v>
          </cell>
        </row>
        <row r="199">
          <cell r="B199" t="str">
            <v>PB-B471-C</v>
          </cell>
          <cell r="C199">
            <v>40.063961599999999</v>
          </cell>
          <cell r="D199">
            <v>-80.720914899999997</v>
          </cell>
        </row>
        <row r="200">
          <cell r="B200" t="str">
            <v>PB-B487-C</v>
          </cell>
          <cell r="C200">
            <v>40.031182999999999</v>
          </cell>
          <cell r="D200">
            <v>-81.588456100000002</v>
          </cell>
        </row>
        <row r="201">
          <cell r="B201" t="str">
            <v>PB-B068-C</v>
          </cell>
          <cell r="C201">
            <v>32.420673600000001</v>
          </cell>
          <cell r="D201">
            <v>-104.2288375</v>
          </cell>
        </row>
        <row r="202">
          <cell r="B202" t="str">
            <v>PB-B069-C</v>
          </cell>
          <cell r="C202">
            <v>44.2910915</v>
          </cell>
          <cell r="D202">
            <v>-105.50222050000001</v>
          </cell>
        </row>
        <row r="203">
          <cell r="B203" t="str">
            <v>PB-B077-C</v>
          </cell>
          <cell r="C203">
            <v>41.139981400000003</v>
          </cell>
          <cell r="D203">
            <v>-104.820246199999</v>
          </cell>
        </row>
        <row r="204">
          <cell r="B204" t="str">
            <v>PB-B202-C</v>
          </cell>
          <cell r="C204">
            <v>43.491651399999903</v>
          </cell>
          <cell r="D204">
            <v>-112.0339645</v>
          </cell>
        </row>
        <row r="205">
          <cell r="B205" t="str">
            <v>PB-B355-C</v>
          </cell>
          <cell r="C205">
            <v>36.756999399999899</v>
          </cell>
          <cell r="D205">
            <v>-90.3928879999999</v>
          </cell>
        </row>
        <row r="206">
          <cell r="B206" t="str">
            <v>PB-B453-C</v>
          </cell>
          <cell r="C206">
            <v>43.2128473</v>
          </cell>
          <cell r="D206">
            <v>-75.455730299999999</v>
          </cell>
        </row>
        <row r="207">
          <cell r="B207" t="str">
            <v>PB-B299-C</v>
          </cell>
          <cell r="C207">
            <v>48.2329668</v>
          </cell>
          <cell r="D207">
            <v>-101.2922906</v>
          </cell>
        </row>
        <row r="208">
          <cell r="B208" t="str">
            <v>PB-B037-C</v>
          </cell>
          <cell r="C208">
            <v>47.4875360999999</v>
          </cell>
          <cell r="D208">
            <v>-94.885849199999996</v>
          </cell>
        </row>
        <row r="209">
          <cell r="B209" t="str">
            <v>PB-B458-C</v>
          </cell>
          <cell r="C209">
            <v>36.327450200000001</v>
          </cell>
          <cell r="D209">
            <v>-119.64568439999999</v>
          </cell>
        </row>
        <row r="210">
          <cell r="B210" t="str">
            <v>PB-B129-C</v>
          </cell>
          <cell r="C210">
            <v>38.403903</v>
          </cell>
          <cell r="D210">
            <v>-96.181662599999896</v>
          </cell>
        </row>
        <row r="211">
          <cell r="B211" t="str">
            <v>PB-B200-C</v>
          </cell>
          <cell r="C211">
            <v>38.060844500000002</v>
          </cell>
          <cell r="D211">
            <v>-97.929774299999906</v>
          </cell>
        </row>
        <row r="212">
          <cell r="B212" t="str">
            <v>PB-B447-C</v>
          </cell>
          <cell r="C212">
            <v>32.221742900000002</v>
          </cell>
          <cell r="D212">
            <v>-110.92647899999901</v>
          </cell>
        </row>
        <row r="213">
          <cell r="B213" t="str">
            <v>PB-B058-C</v>
          </cell>
          <cell r="C213">
            <v>31.149952800000001</v>
          </cell>
          <cell r="D213">
            <v>-81.491489399999907</v>
          </cell>
        </row>
        <row r="214">
          <cell r="B214" t="str">
            <v>PB-B012-C</v>
          </cell>
          <cell r="C214">
            <v>40.5186809</v>
          </cell>
          <cell r="D214">
            <v>-78.394735900000001</v>
          </cell>
        </row>
        <row r="215">
          <cell r="B215" t="str">
            <v>PB-B221-C</v>
          </cell>
          <cell r="C215">
            <v>56.866827899999997</v>
          </cell>
          <cell r="D215">
            <v>-133.20653709999999</v>
          </cell>
        </row>
        <row r="216">
          <cell r="B216" t="str">
            <v>PB-B356-C</v>
          </cell>
          <cell r="C216">
            <v>48.118146000000003</v>
          </cell>
          <cell r="D216">
            <v>-123.43074129999999</v>
          </cell>
        </row>
        <row r="217">
          <cell r="B217" t="str">
            <v>PB-B435-C</v>
          </cell>
          <cell r="C217">
            <v>40.9867609</v>
          </cell>
          <cell r="D217">
            <v>-75.1946247999999</v>
          </cell>
        </row>
        <row r="218">
          <cell r="B218" t="str">
            <v>PB-B001-C</v>
          </cell>
          <cell r="C218">
            <v>45.464698499999997</v>
          </cell>
          <cell r="D218">
            <v>-98.486482899999999</v>
          </cell>
        </row>
        <row r="219">
          <cell r="B219" t="str">
            <v>PB-B045-C</v>
          </cell>
          <cell r="C219">
            <v>46.808326800000003</v>
          </cell>
          <cell r="D219">
            <v>-100.7837392</v>
          </cell>
        </row>
        <row r="220">
          <cell r="B220" t="str">
            <v>PB-B064-C</v>
          </cell>
          <cell r="C220">
            <v>46.003823199999999</v>
          </cell>
          <cell r="D220">
            <v>-112.534777599999</v>
          </cell>
        </row>
        <row r="221">
          <cell r="B221" t="str">
            <v>PB-B113-C</v>
          </cell>
          <cell r="C221">
            <v>46.879175600000003</v>
          </cell>
          <cell r="D221">
            <v>-102.789624199999</v>
          </cell>
        </row>
        <row r="222">
          <cell r="B222" t="str">
            <v>PB-B171-C</v>
          </cell>
          <cell r="C222">
            <v>47.4941836</v>
          </cell>
          <cell r="D222">
            <v>-111.28334489999899</v>
          </cell>
        </row>
        <row r="223">
          <cell r="B223" t="str">
            <v>PB-B175-C</v>
          </cell>
          <cell r="C223">
            <v>33.516231499999897</v>
          </cell>
          <cell r="D223">
            <v>-90.179528099999899</v>
          </cell>
        </row>
        <row r="224">
          <cell r="B224" t="str">
            <v>PB-B199-C</v>
          </cell>
          <cell r="C224">
            <v>44.363317299999899</v>
          </cell>
          <cell r="D224">
            <v>-98.214257200000006</v>
          </cell>
        </row>
        <row r="225">
          <cell r="B225" t="str">
            <v>PB-B218-C</v>
          </cell>
          <cell r="C225">
            <v>40.326740699999903</v>
          </cell>
          <cell r="D225">
            <v>-78.921969799999999</v>
          </cell>
        </row>
        <row r="226">
          <cell r="B226" t="str">
            <v>PB-B301-C</v>
          </cell>
          <cell r="C226">
            <v>43.709428299999999</v>
          </cell>
          <cell r="D226">
            <v>-98.029799199999999</v>
          </cell>
        </row>
        <row r="227">
          <cell r="B227" t="str">
            <v>PB-B303-C</v>
          </cell>
          <cell r="C227">
            <v>37.639097199999902</v>
          </cell>
          <cell r="D227">
            <v>-120.996878199999</v>
          </cell>
        </row>
        <row r="228">
          <cell r="B228" t="str">
            <v>PB-B308-C</v>
          </cell>
          <cell r="C228">
            <v>38.5285169</v>
          </cell>
          <cell r="D228">
            <v>-89.131694400000001</v>
          </cell>
        </row>
        <row r="229">
          <cell r="B229" t="str">
            <v>PB-B371-C</v>
          </cell>
          <cell r="C229">
            <v>40.586539600000002</v>
          </cell>
          <cell r="D229">
            <v>-122.3916754</v>
          </cell>
        </row>
        <row r="230">
          <cell r="B230" t="str">
            <v>PB-B017-C</v>
          </cell>
          <cell r="C230">
            <v>33.659825699999999</v>
          </cell>
          <cell r="D230">
            <v>-85.831631799999897</v>
          </cell>
        </row>
        <row r="231">
          <cell r="B231" t="str">
            <v>PB-B044-C</v>
          </cell>
          <cell r="C231">
            <v>33.520660800000002</v>
          </cell>
          <cell r="D231">
            <v>-86.802489999999906</v>
          </cell>
        </row>
        <row r="232">
          <cell r="B232" t="str">
            <v>PB-B108-C</v>
          </cell>
          <cell r="C232">
            <v>34.605925300000003</v>
          </cell>
          <cell r="D232">
            <v>-86.983341699999897</v>
          </cell>
        </row>
        <row r="233">
          <cell r="B233" t="str">
            <v>PB-B158-C</v>
          </cell>
          <cell r="C233">
            <v>34.014263999999997</v>
          </cell>
          <cell r="D233">
            <v>-86.006638599999903</v>
          </cell>
        </row>
        <row r="234">
          <cell r="B234" t="str">
            <v>PB-B198-C</v>
          </cell>
          <cell r="C234">
            <v>34.730368800000001</v>
          </cell>
          <cell r="D234">
            <v>-86.586103699999896</v>
          </cell>
        </row>
        <row r="235">
          <cell r="B235" t="str">
            <v>PB-B452-C</v>
          </cell>
          <cell r="C235">
            <v>32.351260099999998</v>
          </cell>
          <cell r="D235">
            <v>-95.301062399999907</v>
          </cell>
        </row>
        <row r="236">
          <cell r="B236" t="str">
            <v>PB-B032-C</v>
          </cell>
          <cell r="C236">
            <v>30.4582829</v>
          </cell>
          <cell r="D236">
            <v>-91.140319599999998</v>
          </cell>
        </row>
        <row r="237">
          <cell r="B237" t="str">
            <v>PB-B034-C</v>
          </cell>
          <cell r="C237">
            <v>30.080174</v>
          </cell>
          <cell r="D237">
            <v>-94.126556199999897</v>
          </cell>
        </row>
        <row r="238">
          <cell r="B238" t="str">
            <v>PB-B180-C</v>
          </cell>
          <cell r="C238">
            <v>30.5043582999999</v>
          </cell>
          <cell r="D238">
            <v>-90.461199500000006</v>
          </cell>
        </row>
        <row r="239">
          <cell r="B239" t="str">
            <v>PB-B237-C</v>
          </cell>
          <cell r="C239">
            <v>33.0362218</v>
          </cell>
          <cell r="D239">
            <v>-85.032244399999897</v>
          </cell>
        </row>
        <row r="240">
          <cell r="B240" t="str">
            <v>PB-B267-C</v>
          </cell>
          <cell r="C240">
            <v>34.933429799999999</v>
          </cell>
          <cell r="D240">
            <v>-95.769713099999905</v>
          </cell>
        </row>
        <row r="241">
          <cell r="B241" t="str">
            <v>PB-B437-C</v>
          </cell>
          <cell r="C241">
            <v>40.788974600000003</v>
          </cell>
          <cell r="D241">
            <v>-76.558847299999996</v>
          </cell>
        </row>
        <row r="242">
          <cell r="B242" t="str">
            <v>PB-B143-C</v>
          </cell>
          <cell r="C242">
            <v>41.114499199999997</v>
          </cell>
          <cell r="D242">
            <v>-83.177974599999899</v>
          </cell>
        </row>
        <row r="243">
          <cell r="B243" t="str">
            <v>PB-B283-C</v>
          </cell>
          <cell r="C243">
            <v>42.049467399999997</v>
          </cell>
          <cell r="D243">
            <v>-92.908037499999907</v>
          </cell>
        </row>
        <row r="244">
          <cell r="B244" t="str">
            <v>PB-B042-C</v>
          </cell>
          <cell r="C244">
            <v>30.396031799999999</v>
          </cell>
          <cell r="D244">
            <v>-88.885307799999893</v>
          </cell>
        </row>
        <row r="245">
          <cell r="B245" t="str">
            <v>PB-B094-C</v>
          </cell>
          <cell r="C245">
            <v>33.4503998</v>
          </cell>
          <cell r="D245">
            <v>-88.818387199999904</v>
          </cell>
        </row>
        <row r="246">
          <cell r="B246" t="str">
            <v>PB-B154-C</v>
          </cell>
          <cell r="C246">
            <v>30.420070799999898</v>
          </cell>
          <cell r="D246">
            <v>-86.617030799999995</v>
          </cell>
        </row>
        <row r="247">
          <cell r="B247" t="str">
            <v>PB-B186-C</v>
          </cell>
          <cell r="C247">
            <v>31.327118899999999</v>
          </cell>
          <cell r="D247">
            <v>-89.290339200000005</v>
          </cell>
        </row>
        <row r="248">
          <cell r="B248" t="str">
            <v>PB-B247-C</v>
          </cell>
          <cell r="C248">
            <v>38.971668899999997</v>
          </cell>
          <cell r="D248">
            <v>-95.235250100000002</v>
          </cell>
        </row>
        <row r="249">
          <cell r="B249" t="str">
            <v>PB-B294-C</v>
          </cell>
          <cell r="C249">
            <v>41.477513100000003</v>
          </cell>
          <cell r="D249">
            <v>-86.822034099999996</v>
          </cell>
        </row>
        <row r="250">
          <cell r="B250" t="str">
            <v>PB-B304-C</v>
          </cell>
          <cell r="C250">
            <v>32.509310900000003</v>
          </cell>
          <cell r="D250">
            <v>-92.119301199999995</v>
          </cell>
        </row>
        <row r="251">
          <cell r="B251" t="str">
            <v>PB-B345-C</v>
          </cell>
          <cell r="C251">
            <v>45.373342800000003</v>
          </cell>
          <cell r="D251">
            <v>-84.955329599999999</v>
          </cell>
        </row>
        <row r="252">
          <cell r="B252" t="str">
            <v>PB-B053-C</v>
          </cell>
          <cell r="C252">
            <v>45.676997899999897</v>
          </cell>
          <cell r="D252">
            <v>-111.042933899999</v>
          </cell>
        </row>
        <row r="253">
          <cell r="B253" t="str">
            <v>PB-B168-C</v>
          </cell>
          <cell r="C253">
            <v>39.0638705</v>
          </cell>
          <cell r="D253">
            <v>-108.55064859999899</v>
          </cell>
        </row>
        <row r="254">
          <cell r="B254" t="str">
            <v>PB-B172-C</v>
          </cell>
          <cell r="C254">
            <v>40.4233142</v>
          </cell>
          <cell r="D254">
            <v>-104.7091322</v>
          </cell>
        </row>
        <row r="255">
          <cell r="B255" t="str">
            <v>PB-B187-C</v>
          </cell>
          <cell r="C255">
            <v>38.8791783</v>
          </cell>
          <cell r="D255">
            <v>-99.326770199999999</v>
          </cell>
        </row>
        <row r="256">
          <cell r="B256" t="str">
            <v>PB-B188-C</v>
          </cell>
          <cell r="C256">
            <v>46.588370699999999</v>
          </cell>
          <cell r="D256">
            <v>-112.0245054</v>
          </cell>
        </row>
        <row r="257">
          <cell r="B257" t="str">
            <v>PB-B225-C</v>
          </cell>
          <cell r="C257">
            <v>41.120032500000001</v>
          </cell>
          <cell r="D257">
            <v>-87.861153099999996</v>
          </cell>
        </row>
        <row r="258">
          <cell r="B258" t="str">
            <v>PB-B248-C</v>
          </cell>
          <cell r="C258">
            <v>34.502302800000002</v>
          </cell>
          <cell r="D258">
            <v>-97.957812799999999</v>
          </cell>
        </row>
        <row r="259">
          <cell r="B259" t="str">
            <v>PB-B277-C</v>
          </cell>
          <cell r="C259">
            <v>43.652177500000001</v>
          </cell>
          <cell r="D259">
            <v>-94.461083199999905</v>
          </cell>
        </row>
        <row r="260">
          <cell r="B260" t="str">
            <v>PB-B368-C</v>
          </cell>
          <cell r="C260">
            <v>35.994032900000001</v>
          </cell>
          <cell r="D260">
            <v>-78.898618999999997</v>
          </cell>
        </row>
        <row r="261">
          <cell r="B261" t="str">
            <v>PB-B383-C</v>
          </cell>
          <cell r="C261">
            <v>37.948543999999998</v>
          </cell>
          <cell r="D261">
            <v>-91.771530299999995</v>
          </cell>
        </row>
        <row r="262">
          <cell r="B262" t="str">
            <v>PB-B130-C</v>
          </cell>
          <cell r="C262">
            <v>36.395589100000002</v>
          </cell>
          <cell r="D262">
            <v>-97.878391099999902</v>
          </cell>
        </row>
        <row r="264">
          <cell r="B264" t="str">
            <v>PB-B215-C</v>
          </cell>
          <cell r="C264">
            <v>41.843948599999997</v>
          </cell>
          <cell r="D264">
            <v>-79.145044499999898</v>
          </cell>
        </row>
        <row r="265">
          <cell r="B265" t="str">
            <v>PB-B228-C</v>
          </cell>
          <cell r="C265">
            <v>46.285690700000004</v>
          </cell>
          <cell r="D265">
            <v>-119.284462099999</v>
          </cell>
        </row>
        <row r="266">
          <cell r="B266" t="str">
            <v>PB-B332-C</v>
          </cell>
          <cell r="C266">
            <v>41.2523634</v>
          </cell>
          <cell r="D266">
            <v>-95.997988299999903</v>
          </cell>
        </row>
        <row r="267">
          <cell r="B267" t="str">
            <v>PB-B256-C</v>
          </cell>
          <cell r="C267">
            <v>40.825762500000003</v>
          </cell>
          <cell r="D267">
            <v>-96.685198200000002</v>
          </cell>
        </row>
        <row r="268">
          <cell r="B268" t="str">
            <v>PB-B007-C</v>
          </cell>
          <cell r="C268">
            <v>42.652579299999999</v>
          </cell>
          <cell r="D268">
            <v>-73.756231700000001</v>
          </cell>
        </row>
        <row r="269">
          <cell r="B269" t="str">
            <v>PB-B010-C</v>
          </cell>
          <cell r="C269">
            <v>40.608430499999997</v>
          </cell>
          <cell r="D269">
            <v>-75.490183299999998</v>
          </cell>
        </row>
        <row r="270">
          <cell r="B270" t="str">
            <v>PB-B020-C</v>
          </cell>
          <cell r="C270">
            <v>35.595058099999903</v>
          </cell>
          <cell r="D270">
            <v>-82.551486899999901</v>
          </cell>
        </row>
        <row r="271">
          <cell r="B271" t="str">
            <v>PB-B027-C</v>
          </cell>
          <cell r="C271">
            <v>30.267153</v>
          </cell>
          <cell r="D271">
            <v>-97.743060799999895</v>
          </cell>
        </row>
        <row r="272">
          <cell r="B272" t="str">
            <v>PB-B029-C</v>
          </cell>
          <cell r="C272">
            <v>39.290384799999998</v>
          </cell>
          <cell r="D272">
            <v>-76.612189299999997</v>
          </cell>
        </row>
        <row r="273">
          <cell r="B273" t="str">
            <v>PB-B047-C</v>
          </cell>
          <cell r="C273">
            <v>39.165325000000003</v>
          </cell>
          <cell r="D273">
            <v>-86.526385699999906</v>
          </cell>
        </row>
        <row r="274">
          <cell r="B274" t="str">
            <v>PB-B051-C</v>
          </cell>
          <cell r="C274">
            <v>42.360082499999997</v>
          </cell>
          <cell r="D274">
            <v>-71.058880099999996</v>
          </cell>
        </row>
        <row r="275">
          <cell r="B275" t="str">
            <v>PB-B056-C</v>
          </cell>
          <cell r="C275">
            <v>25.901747199999999</v>
          </cell>
          <cell r="D275">
            <v>-97.497483799999998</v>
          </cell>
        </row>
        <row r="276">
          <cell r="B276" t="str">
            <v>PB-B059-C</v>
          </cell>
          <cell r="C276">
            <v>30.644024000000002</v>
          </cell>
          <cell r="D276">
            <v>-96.303538000000003</v>
          </cell>
        </row>
        <row r="277">
          <cell r="B277" t="str">
            <v>PB-B074-C</v>
          </cell>
          <cell r="C277">
            <v>35.262081999999999</v>
          </cell>
          <cell r="D277">
            <v>-81.187300499999907</v>
          </cell>
        </row>
        <row r="278">
          <cell r="B278" t="str">
            <v>PB-B081-C</v>
          </cell>
          <cell r="C278">
            <v>39.103118199999997</v>
          </cell>
          <cell r="D278">
            <v>-84.512019600000002</v>
          </cell>
        </row>
        <row r="279">
          <cell r="B279" t="str">
            <v>PB-B084-C</v>
          </cell>
          <cell r="C279">
            <v>41.081444699999899</v>
          </cell>
          <cell r="D279">
            <v>-81.519005300000003</v>
          </cell>
        </row>
        <row r="280">
          <cell r="B280" t="str">
            <v>PB-B093-C</v>
          </cell>
          <cell r="C280">
            <v>39.201440400000003</v>
          </cell>
          <cell r="D280">
            <v>-85.921379599999995</v>
          </cell>
        </row>
        <row r="281">
          <cell r="B281" t="str">
            <v>PB-B095-C</v>
          </cell>
          <cell r="C281">
            <v>39.961175500000003</v>
          </cell>
          <cell r="D281">
            <v>-82.998794200000006</v>
          </cell>
        </row>
        <row r="282">
          <cell r="B282" t="str">
            <v>PB-B106-C</v>
          </cell>
          <cell r="C282">
            <v>39.924226599999997</v>
          </cell>
          <cell r="D282">
            <v>-83.808817099999999</v>
          </cell>
        </row>
        <row r="283">
          <cell r="B283" t="str">
            <v>PB-B128-C</v>
          </cell>
          <cell r="C283">
            <v>31.761877800000001</v>
          </cell>
          <cell r="D283">
            <v>-106.4850217</v>
          </cell>
        </row>
        <row r="284">
          <cell r="B284" t="str">
            <v>PB-B135-C</v>
          </cell>
          <cell r="C284">
            <v>37.971559200000002</v>
          </cell>
          <cell r="D284">
            <v>-87.571089799999896</v>
          </cell>
        </row>
        <row r="285">
          <cell r="B285" t="str">
            <v>PB-B159-C</v>
          </cell>
          <cell r="C285">
            <v>29.651634399999999</v>
          </cell>
          <cell r="D285">
            <v>-82.324826199999904</v>
          </cell>
        </row>
        <row r="286">
          <cell r="B286" t="str">
            <v>PB-B174-C</v>
          </cell>
          <cell r="C286">
            <v>35.955692300000003</v>
          </cell>
          <cell r="D286">
            <v>-80.005317599999998</v>
          </cell>
        </row>
        <row r="287">
          <cell r="B287" t="str">
            <v>PB-B179-C</v>
          </cell>
          <cell r="C287">
            <v>39.456209899999998</v>
          </cell>
          <cell r="D287">
            <v>-77.963886899999906</v>
          </cell>
        </row>
        <row r="288">
          <cell r="B288" t="str">
            <v>PB-B189-C</v>
          </cell>
          <cell r="C288">
            <v>35.745407100000001</v>
          </cell>
          <cell r="D288">
            <v>-81.684818800000002</v>
          </cell>
        </row>
        <row r="289">
          <cell r="B289" t="str">
            <v>PB-B196-C</v>
          </cell>
          <cell r="C289">
            <v>29.7604267</v>
          </cell>
          <cell r="D289">
            <v>-95.369802800000002</v>
          </cell>
        </row>
        <row r="290">
          <cell r="B290" t="str">
            <v>PB-B204-C</v>
          </cell>
          <cell r="C290">
            <v>39.768402999999999</v>
          </cell>
          <cell r="D290">
            <v>-86.158068</v>
          </cell>
        </row>
        <row r="291">
          <cell r="B291" t="str">
            <v>PB-B212-C</v>
          </cell>
          <cell r="C291">
            <v>30.332183799999999</v>
          </cell>
          <cell r="D291">
            <v>-81.655650999999907</v>
          </cell>
        </row>
        <row r="292">
          <cell r="B292" t="str">
            <v>PB-B220-C</v>
          </cell>
          <cell r="C292">
            <v>36.894142600000002</v>
          </cell>
          <cell r="D292">
            <v>-94.876942900000003</v>
          </cell>
        </row>
        <row r="293">
          <cell r="B293" t="str">
            <v>PB-B227-C</v>
          </cell>
          <cell r="C293">
            <v>42.933692000000001</v>
          </cell>
          <cell r="D293">
            <v>-72.278140899999897</v>
          </cell>
        </row>
        <row r="294">
          <cell r="B294" t="str">
            <v>PB-B236-C</v>
          </cell>
          <cell r="C294">
            <v>30.0035364999999</v>
          </cell>
          <cell r="D294">
            <v>-91.818728500000006</v>
          </cell>
        </row>
        <row r="295">
          <cell r="B295" t="str">
            <v>PB-B240-C</v>
          </cell>
          <cell r="C295">
            <v>40.037875499999998</v>
          </cell>
          <cell r="D295">
            <v>-76.305514399999893</v>
          </cell>
        </row>
        <row r="296">
          <cell r="B296" t="str">
            <v>PB-B245-C</v>
          </cell>
          <cell r="C296">
            <v>36.169941199999997</v>
          </cell>
          <cell r="D296">
            <v>-115.139829599999</v>
          </cell>
        </row>
        <row r="297">
          <cell r="B297" t="str">
            <v>PB-B253-C</v>
          </cell>
          <cell r="C297">
            <v>37.043081200000003</v>
          </cell>
          <cell r="D297">
            <v>-100.92099899999999</v>
          </cell>
        </row>
        <row r="298">
          <cell r="B298" t="str">
            <v>PB-B264-C</v>
          </cell>
          <cell r="C298">
            <v>33.577863100000002</v>
          </cell>
          <cell r="D298">
            <v>-101.8551665</v>
          </cell>
        </row>
        <row r="299">
          <cell r="B299" t="str">
            <v>PB-B265-C</v>
          </cell>
          <cell r="C299">
            <v>31.603512899999998</v>
          </cell>
          <cell r="D299">
            <v>-94.655487399999899</v>
          </cell>
        </row>
        <row r="300">
          <cell r="B300" t="str">
            <v>PB-B270-C</v>
          </cell>
          <cell r="C300">
            <v>40.196670099999999</v>
          </cell>
          <cell r="D300">
            <v>-100.6248741</v>
          </cell>
        </row>
        <row r="301">
          <cell r="B301" t="str">
            <v>PB-B276-C</v>
          </cell>
          <cell r="C301">
            <v>44.088605899999898</v>
          </cell>
          <cell r="D301">
            <v>-87.6575839999999</v>
          </cell>
        </row>
        <row r="302">
          <cell r="B302" t="str">
            <v>PB-B291-C</v>
          </cell>
          <cell r="C302">
            <v>37.302163200000003</v>
          </cell>
          <cell r="D302">
            <v>-120.4829677</v>
          </cell>
        </row>
        <row r="303">
          <cell r="B303" t="str">
            <v>PB-B320-C</v>
          </cell>
          <cell r="C303">
            <v>29.951065799999899</v>
          </cell>
          <cell r="D303">
            <v>-90.071532300000001</v>
          </cell>
        </row>
        <row r="304">
          <cell r="B304" t="str">
            <v>PB-B321-C</v>
          </cell>
          <cell r="C304">
            <v>40.712783700000003</v>
          </cell>
          <cell r="D304">
            <v>-74.005941300000003</v>
          </cell>
        </row>
        <row r="305">
          <cell r="B305" t="str">
            <v>PB-B323-C</v>
          </cell>
          <cell r="C305">
            <v>42.032723399999902</v>
          </cell>
          <cell r="D305">
            <v>-97.413755299999906</v>
          </cell>
        </row>
        <row r="306">
          <cell r="B306" t="str">
            <v>PB-B326-C</v>
          </cell>
          <cell r="C306">
            <v>29.187198599999999</v>
          </cell>
          <cell r="D306">
            <v>-82.140092299999907</v>
          </cell>
        </row>
        <row r="307">
          <cell r="B307" t="str">
            <v>PB-B331-C</v>
          </cell>
          <cell r="C307">
            <v>46.716213600000003</v>
          </cell>
          <cell r="D307">
            <v>-122.954297199999</v>
          </cell>
        </row>
        <row r="308">
          <cell r="B308" t="str">
            <v>PB-B338-C</v>
          </cell>
          <cell r="C308">
            <v>37.771907400000003</v>
          </cell>
          <cell r="D308">
            <v>-87.111167599999902</v>
          </cell>
        </row>
        <row r="309">
          <cell r="B309" t="str">
            <v>PB-B352-C</v>
          </cell>
          <cell r="C309">
            <v>44.699487300000001</v>
          </cell>
          <cell r="D309">
            <v>-73.452912400000002</v>
          </cell>
        </row>
        <row r="310">
          <cell r="B310" t="str">
            <v>PB-B359-C</v>
          </cell>
          <cell r="C310">
            <v>38.731743099999903</v>
          </cell>
          <cell r="D310">
            <v>-82.997674200000006</v>
          </cell>
        </row>
        <row r="311">
          <cell r="B311" t="str">
            <v>PB-B363-C</v>
          </cell>
          <cell r="C311">
            <v>46.681152999999902</v>
          </cell>
          <cell r="D311">
            <v>-68.0158615</v>
          </cell>
        </row>
        <row r="312">
          <cell r="B312" t="str">
            <v>PB-B366-C</v>
          </cell>
          <cell r="C312">
            <v>38.254447200000001</v>
          </cell>
          <cell r="D312">
            <v>-104.6091409</v>
          </cell>
        </row>
        <row r="313">
          <cell r="B313" t="str">
            <v>PB-B376-C</v>
          </cell>
          <cell r="C313">
            <v>37.270970400000003</v>
          </cell>
          <cell r="D313">
            <v>-79.9414266</v>
          </cell>
        </row>
        <row r="314">
          <cell r="B314" t="str">
            <v>PB-B378-C</v>
          </cell>
          <cell r="C314">
            <v>43.647800599999997</v>
          </cell>
          <cell r="D314">
            <v>-93.368655499999903</v>
          </cell>
        </row>
        <row r="315">
          <cell r="B315" t="str">
            <v>PB-B403-C</v>
          </cell>
          <cell r="C315">
            <v>41.448939600000003</v>
          </cell>
          <cell r="D315">
            <v>-82.707960499999999</v>
          </cell>
        </row>
        <row r="316">
          <cell r="B316" t="str">
            <v>PB-B404-C</v>
          </cell>
          <cell r="C316">
            <v>37.338208199999997</v>
          </cell>
          <cell r="D316">
            <v>-121.8863286</v>
          </cell>
        </row>
        <row r="317">
          <cell r="B317" t="str">
            <v>PB-B410-C</v>
          </cell>
          <cell r="C317">
            <v>32.0835407</v>
          </cell>
          <cell r="D317">
            <v>-81.099834199999904</v>
          </cell>
        </row>
        <row r="318">
          <cell r="B318" t="str">
            <v>PB-B414-C</v>
          </cell>
          <cell r="C318">
            <v>38.704460900000001</v>
          </cell>
          <cell r="D318">
            <v>-93.2282612999999</v>
          </cell>
        </row>
        <row r="319">
          <cell r="B319" t="str">
            <v>PB-B430-C</v>
          </cell>
          <cell r="C319">
            <v>38.068469200000003</v>
          </cell>
          <cell r="D319">
            <v>-78.889468199999996</v>
          </cell>
        </row>
        <row r="320">
          <cell r="B320" t="str">
            <v>PB-B442-C</v>
          </cell>
          <cell r="C320">
            <v>39.466703399999901</v>
          </cell>
          <cell r="D320">
            <v>-87.413909199999907</v>
          </cell>
        </row>
        <row r="321">
          <cell r="B321" t="str">
            <v>PB-B443-C</v>
          </cell>
          <cell r="C321">
            <v>33.425125000000001</v>
          </cell>
          <cell r="D321">
            <v>-94.047688199999996</v>
          </cell>
        </row>
        <row r="322">
          <cell r="B322" t="str">
            <v>PB-B463-C</v>
          </cell>
          <cell r="C322">
            <v>43.974783799999997</v>
          </cell>
          <cell r="D322">
            <v>-75.910756499999906</v>
          </cell>
        </row>
        <row r="323">
          <cell r="B323" t="str">
            <v>PB-B482-C</v>
          </cell>
          <cell r="C323">
            <v>46.602071100000003</v>
          </cell>
          <cell r="D323">
            <v>-120.50589869999899</v>
          </cell>
        </row>
        <row r="324">
          <cell r="B324" t="str">
            <v>PB-B138-C</v>
          </cell>
          <cell r="C324">
            <v>46.877186299999998</v>
          </cell>
          <cell r="D324">
            <v>-96.789803399999897</v>
          </cell>
        </row>
        <row r="325">
          <cell r="B325" t="str">
            <v>PB-B166-C</v>
          </cell>
          <cell r="C325">
            <v>47.9252568</v>
          </cell>
          <cell r="D325">
            <v>-97.032854700000001</v>
          </cell>
        </row>
        <row r="326">
          <cell r="B326" t="str">
            <v>PB-B011-C</v>
          </cell>
          <cell r="C326">
            <v>45.061679400000003</v>
          </cell>
          <cell r="D326">
            <v>-83.432752800000003</v>
          </cell>
        </row>
        <row r="327">
          <cell r="B327" t="str">
            <v>PB-B132-C</v>
          </cell>
          <cell r="C327">
            <v>45.745246599999902</v>
          </cell>
          <cell r="D327">
            <v>-87.064580100000001</v>
          </cell>
        </row>
        <row r="328">
          <cell r="B328" t="str">
            <v>PB-B194-C</v>
          </cell>
          <cell r="C328">
            <v>47.121133099999902</v>
          </cell>
          <cell r="D328">
            <v>-88.569418199999902</v>
          </cell>
        </row>
        <row r="329">
          <cell r="B329" t="str">
            <v>PB-B206-C</v>
          </cell>
          <cell r="C329">
            <v>45.820233399999999</v>
          </cell>
          <cell r="D329">
            <v>-88.0659603</v>
          </cell>
        </row>
        <row r="330">
          <cell r="B330" t="str">
            <v>PB-B207-C</v>
          </cell>
          <cell r="C330">
            <v>46.454669799999998</v>
          </cell>
          <cell r="D330">
            <v>-90.171008099999995</v>
          </cell>
        </row>
        <row r="331">
          <cell r="B331" t="str">
            <v>PB-B284-C</v>
          </cell>
          <cell r="C331">
            <v>36.691526199999998</v>
          </cell>
          <cell r="D331">
            <v>-79.872538599999899</v>
          </cell>
        </row>
        <row r="332">
          <cell r="B332" t="str">
            <v>PB-B411-C</v>
          </cell>
          <cell r="C332">
            <v>41.866634099999999</v>
          </cell>
          <cell r="D332">
            <v>-103.6671662</v>
          </cell>
        </row>
        <row r="333">
          <cell r="B333" t="str">
            <v>PB-B347-C</v>
          </cell>
          <cell r="C333">
            <v>33.448377100000002</v>
          </cell>
          <cell r="D333">
            <v>-112.07403729999901</v>
          </cell>
        </row>
        <row r="334">
          <cell r="B334" t="str">
            <v>PB-B448-C</v>
          </cell>
          <cell r="C334">
            <v>36.153981599999902</v>
          </cell>
          <cell r="D334">
            <v>-95.992774999999995</v>
          </cell>
        </row>
        <row r="335">
          <cell r="B335" t="str">
            <v>PB-B013-C</v>
          </cell>
          <cell r="C335">
            <v>35.221997100000003</v>
          </cell>
          <cell r="D335">
            <v>-101.831296899999</v>
          </cell>
        </row>
        <row r="336">
          <cell r="B336" t="str">
            <v>PB-B025-C</v>
          </cell>
          <cell r="C336">
            <v>39.364283399999998</v>
          </cell>
          <cell r="D336">
            <v>-74.422926599999897</v>
          </cell>
        </row>
        <row r="337">
          <cell r="B337" t="str">
            <v>PB-B060-C</v>
          </cell>
          <cell r="C337">
            <v>42.886446799999902</v>
          </cell>
          <cell r="D337">
            <v>-78.878368899999998</v>
          </cell>
        </row>
        <row r="338">
          <cell r="B338" t="str">
            <v>PB-B116-C</v>
          </cell>
          <cell r="C338">
            <v>39.158168000000003</v>
          </cell>
          <cell r="D338">
            <v>-75.524368199999998</v>
          </cell>
        </row>
        <row r="339">
          <cell r="B339" t="str">
            <v>PB-B181-C</v>
          </cell>
          <cell r="C339">
            <v>40.253829099999997</v>
          </cell>
          <cell r="D339">
            <v>-76.802242799999902</v>
          </cell>
        </row>
        <row r="340">
          <cell r="B340" t="str">
            <v>PB-B250-C</v>
          </cell>
          <cell r="C340">
            <v>46.732387499999902</v>
          </cell>
          <cell r="D340">
            <v>-117.0001651</v>
          </cell>
        </row>
        <row r="341">
          <cell r="B341" t="str">
            <v>PB-B348-C</v>
          </cell>
          <cell r="C341">
            <v>34.228431200000003</v>
          </cell>
          <cell r="D341">
            <v>-92.003195500000004</v>
          </cell>
        </row>
        <row r="342">
          <cell r="B342" t="str">
            <v>PB-B350-C</v>
          </cell>
          <cell r="C342">
            <v>40.440624799999902</v>
          </cell>
          <cell r="D342">
            <v>-79.995886400000003</v>
          </cell>
        </row>
        <row r="343">
          <cell r="B343" t="str">
            <v>PB-B353-C</v>
          </cell>
          <cell r="C343">
            <v>42.8713032</v>
          </cell>
          <cell r="D343">
            <v>-112.445534399999</v>
          </cell>
        </row>
        <row r="344">
          <cell r="B344" t="str">
            <v>PB-B362-C</v>
          </cell>
          <cell r="C344">
            <v>34.540024199999998</v>
          </cell>
          <cell r="D344">
            <v>-112.4685025</v>
          </cell>
        </row>
        <row r="345">
          <cell r="B345" t="str">
            <v>PB-B372-C</v>
          </cell>
          <cell r="C345">
            <v>39.529632900000003</v>
          </cell>
          <cell r="D345">
            <v>-119.8138027</v>
          </cell>
        </row>
        <row r="346">
          <cell r="B346" t="str">
            <v>PB-B381-C</v>
          </cell>
          <cell r="C346">
            <v>41.587464399999902</v>
          </cell>
          <cell r="D346">
            <v>-109.2029043</v>
          </cell>
        </row>
        <row r="347">
          <cell r="B347" t="str">
            <v>PB-B429-C</v>
          </cell>
          <cell r="C347">
            <v>40.793394900000003</v>
          </cell>
          <cell r="D347">
            <v>-77.860001199999999</v>
          </cell>
        </row>
        <row r="348">
          <cell r="B348" t="str">
            <v>PB-B431-C</v>
          </cell>
          <cell r="C348">
            <v>40.418956600000001</v>
          </cell>
          <cell r="D348">
            <v>-80.589516699999905</v>
          </cell>
        </row>
        <row r="349">
          <cell r="B349" t="str">
            <v>PB-B439-C</v>
          </cell>
          <cell r="C349">
            <v>30.438255900000001</v>
          </cell>
          <cell r="D349">
            <v>-84.280732899999904</v>
          </cell>
        </row>
        <row r="350">
          <cell r="B350" t="str">
            <v>PB-B474-C</v>
          </cell>
          <cell r="C350">
            <v>37.479267200000002</v>
          </cell>
          <cell r="D350">
            <v>-82.518762899999999</v>
          </cell>
        </row>
        <row r="351">
          <cell r="B351" t="str">
            <v>PB-B477-C</v>
          </cell>
          <cell r="C351">
            <v>44.448422999999998</v>
          </cell>
          <cell r="D351">
            <v>-95.791191599999905</v>
          </cell>
        </row>
        <row r="352">
          <cell r="B352" t="str">
            <v>PB-B485-C</v>
          </cell>
          <cell r="C352">
            <v>39.145725300000002</v>
          </cell>
          <cell r="D352">
            <v>-121.5913547</v>
          </cell>
        </row>
        <row r="353">
          <cell r="B353" t="str">
            <v>PB-B004-C</v>
          </cell>
          <cell r="C353">
            <v>34.774531000000003</v>
          </cell>
          <cell r="D353">
            <v>-96.678344899999999</v>
          </cell>
        </row>
        <row r="354">
          <cell r="B354" t="str">
            <v>PB-B019-C</v>
          </cell>
          <cell r="C354">
            <v>34.174261100000003</v>
          </cell>
          <cell r="D354">
            <v>-97.143625400000005</v>
          </cell>
        </row>
        <row r="355">
          <cell r="B355" t="str">
            <v>PB-B229-C</v>
          </cell>
          <cell r="C355">
            <v>36.548433999999901</v>
          </cell>
          <cell r="D355">
            <v>-82.561818599999896</v>
          </cell>
        </row>
        <row r="356">
          <cell r="B356" t="str">
            <v>PB-B269-C</v>
          </cell>
          <cell r="C356">
            <v>31.579058799999999</v>
          </cell>
          <cell r="D356">
            <v>-90.440650599999998</v>
          </cell>
        </row>
        <row r="357">
          <cell r="B357" t="str">
            <v>PB-B343-C</v>
          </cell>
          <cell r="C357">
            <v>30.421308999999901</v>
          </cell>
          <cell r="D357">
            <v>-87.216914900000006</v>
          </cell>
        </row>
        <row r="358">
          <cell r="B358" t="str">
            <v>PB-B028-C</v>
          </cell>
          <cell r="C358">
            <v>35.3732921</v>
          </cell>
          <cell r="D358">
            <v>-119.018712499999</v>
          </cell>
        </row>
        <row r="359">
          <cell r="B359" t="str">
            <v>PB-B050-C</v>
          </cell>
          <cell r="C359">
            <v>43.618710199999903</v>
          </cell>
          <cell r="D359">
            <v>-116.2146068</v>
          </cell>
        </row>
        <row r="360">
          <cell r="B360" t="str">
            <v>PB-B134-C</v>
          </cell>
          <cell r="C360">
            <v>40.8020712</v>
          </cell>
          <cell r="D360">
            <v>-124.16367289999999</v>
          </cell>
        </row>
        <row r="361">
          <cell r="B361" t="str">
            <v>PB-B157-C</v>
          </cell>
          <cell r="C361">
            <v>36.746842200000003</v>
          </cell>
          <cell r="D361">
            <v>-119.7725868</v>
          </cell>
        </row>
        <row r="362">
          <cell r="B362" t="str">
            <v>PB-B251-C</v>
          </cell>
          <cell r="C362">
            <v>44.097850899999997</v>
          </cell>
          <cell r="D362">
            <v>-70.231165499999904</v>
          </cell>
        </row>
        <row r="363">
          <cell r="B363" t="str">
            <v>PB-B260-C</v>
          </cell>
          <cell r="C363">
            <v>32.544871399999998</v>
          </cell>
          <cell r="D363">
            <v>-94.367418400000005</v>
          </cell>
        </row>
        <row r="364">
          <cell r="B364" t="str">
            <v>PB-B293-C</v>
          </cell>
          <cell r="C364">
            <v>25.844202899999999</v>
          </cell>
          <cell r="D364">
            <v>-80.208909300000002</v>
          </cell>
        </row>
        <row r="365">
          <cell r="B365" t="str">
            <v>PB-B305-C</v>
          </cell>
          <cell r="C365">
            <v>32.366805200000002</v>
          </cell>
          <cell r="D365">
            <v>-86.299968899999996</v>
          </cell>
        </row>
        <row r="366">
          <cell r="B366" t="str">
            <v>PB-B367-C</v>
          </cell>
          <cell r="C366">
            <v>39.7083789</v>
          </cell>
          <cell r="D366">
            <v>-91.358481600000005</v>
          </cell>
        </row>
        <row r="367">
          <cell r="B367" t="str">
            <v>PB-B373-C</v>
          </cell>
          <cell r="C367">
            <v>39.828936900000002</v>
          </cell>
          <cell r="D367">
            <v>-84.890238199999999</v>
          </cell>
        </row>
        <row r="368">
          <cell r="B368" t="str">
            <v>PB-B374-C</v>
          </cell>
          <cell r="C368">
            <v>37.227927899999997</v>
          </cell>
          <cell r="D368">
            <v>-77.401926699999905</v>
          </cell>
        </row>
        <row r="369">
          <cell r="B369" t="str">
            <v>PB-B401-C</v>
          </cell>
          <cell r="C369">
            <v>29.424121899999999</v>
          </cell>
          <cell r="D369">
            <v>-98.493628199999904</v>
          </cell>
        </row>
        <row r="370">
          <cell r="B370" t="str">
            <v>PB-B460-C</v>
          </cell>
          <cell r="C370">
            <v>45.672075</v>
          </cell>
          <cell r="D370">
            <v>-118.788596699999</v>
          </cell>
        </row>
        <row r="373">
          <cell r="B373" t="str">
            <v>PB-B073-C</v>
          </cell>
          <cell r="C373">
            <v>38.349819500000002</v>
          </cell>
          <cell r="D373">
            <v>-81.6326234</v>
          </cell>
        </row>
        <row r="374">
          <cell r="B374" t="str">
            <v>PB-B241-C</v>
          </cell>
          <cell r="C374">
            <v>42.732534999999899</v>
          </cell>
          <cell r="D374">
            <v>-84.555534699999995</v>
          </cell>
        </row>
        <row r="375">
          <cell r="B375" t="str">
            <v>PB-B139-C</v>
          </cell>
          <cell r="C375">
            <v>37.275280000000002</v>
          </cell>
          <cell r="D375">
            <v>-107.88006669999901</v>
          </cell>
        </row>
        <row r="376">
          <cell r="B376" t="str">
            <v>PB-B162-C</v>
          </cell>
          <cell r="C376">
            <v>35.528078299999997</v>
          </cell>
          <cell r="D376">
            <v>-108.742584299999</v>
          </cell>
        </row>
        <row r="377">
          <cell r="B377" t="str">
            <v>PB-B182-C</v>
          </cell>
          <cell r="C377">
            <v>36.229793600000001</v>
          </cell>
          <cell r="D377">
            <v>-93.107676499999997</v>
          </cell>
        </row>
        <row r="378">
          <cell r="B378" t="str">
            <v>PB-B193-C</v>
          </cell>
          <cell r="C378">
            <v>34.5037004</v>
          </cell>
          <cell r="D378">
            <v>-93.055179499999994</v>
          </cell>
        </row>
        <row r="379">
          <cell r="B379" t="str">
            <v>PB-B389-C</v>
          </cell>
          <cell r="C379">
            <v>38.581571899999901</v>
          </cell>
          <cell r="D379">
            <v>-121.49439959999999</v>
          </cell>
        </row>
        <row r="380">
          <cell r="B380" t="str">
            <v>PB-B394-C</v>
          </cell>
          <cell r="C380">
            <v>38.627002499999897</v>
          </cell>
          <cell r="D380">
            <v>-90.199404200000004</v>
          </cell>
        </row>
        <row r="381">
          <cell r="B381" t="str">
            <v>PB-B457-C</v>
          </cell>
          <cell r="C381">
            <v>38.659215199999998</v>
          </cell>
          <cell r="D381">
            <v>-87.172788999999895</v>
          </cell>
        </row>
        <row r="382">
          <cell r="B382" t="str">
            <v>PB-B030-C</v>
          </cell>
          <cell r="C382">
            <v>44.801182099999998</v>
          </cell>
          <cell r="D382">
            <v>-68.777813799999905</v>
          </cell>
        </row>
        <row r="383">
          <cell r="B383" t="str">
            <v>PB-B063-C</v>
          </cell>
          <cell r="C383">
            <v>44.475882499999997</v>
          </cell>
          <cell r="D383">
            <v>-73.212071999999907</v>
          </cell>
        </row>
        <row r="384">
          <cell r="B384" t="str">
            <v>PB-B127-C</v>
          </cell>
          <cell r="C384">
            <v>42.3278477</v>
          </cell>
          <cell r="D384">
            <v>-77.661102499999899</v>
          </cell>
        </row>
        <row r="385">
          <cell r="B385" t="str">
            <v>PB-B252-C</v>
          </cell>
          <cell r="C385">
            <v>38.040583699999999</v>
          </cell>
          <cell r="D385">
            <v>-84.503716400000002</v>
          </cell>
        </row>
        <row r="386">
          <cell r="B386" t="str">
            <v>PB-B390-C</v>
          </cell>
          <cell r="C386">
            <v>43.594467700000003</v>
          </cell>
          <cell r="D386">
            <v>-83.888864699999999</v>
          </cell>
        </row>
        <row r="387">
          <cell r="B387" t="str">
            <v>PB-B467-C</v>
          </cell>
          <cell r="C387">
            <v>45.636622799999998</v>
          </cell>
          <cell r="D387">
            <v>-89.412075299999898</v>
          </cell>
        </row>
        <row r="388">
          <cell r="B388" t="str">
            <v>PB-B003-C</v>
          </cell>
          <cell r="C388">
            <v>32.448736400000001</v>
          </cell>
          <cell r="D388">
            <v>-99.733143900000002</v>
          </cell>
        </row>
        <row r="389">
          <cell r="B389" t="str">
            <v>PB-B040-C</v>
          </cell>
          <cell r="C389">
            <v>32.250397900000003</v>
          </cell>
          <cell r="D389">
            <v>-101.478735499999</v>
          </cell>
        </row>
        <row r="390">
          <cell r="B390" t="str">
            <v>PB-B266-C</v>
          </cell>
          <cell r="C390">
            <v>37.4137536</v>
          </cell>
          <cell r="D390">
            <v>-79.142246399999905</v>
          </cell>
        </row>
        <row r="391">
          <cell r="B391" t="str">
            <v>PB-B298-C</v>
          </cell>
          <cell r="C391">
            <v>44.951544599999998</v>
          </cell>
          <cell r="D391">
            <v>-93.322598900000003</v>
          </cell>
        </row>
        <row r="392">
          <cell r="B392" t="str">
            <v>PB-B329-C</v>
          </cell>
          <cell r="C392">
            <v>35.467560200000001</v>
          </cell>
          <cell r="D392">
            <v>-97.516427599999901</v>
          </cell>
        </row>
        <row r="393">
          <cell r="B393" t="str">
            <v>PB-B402-C</v>
          </cell>
          <cell r="C393">
            <v>32.715738000000002</v>
          </cell>
          <cell r="D393">
            <v>-117.1610838</v>
          </cell>
        </row>
        <row r="394">
          <cell r="B394" t="str">
            <v>PB-B087-C</v>
          </cell>
          <cell r="C394">
            <v>34.404798700000001</v>
          </cell>
          <cell r="D394">
            <v>-103.205227199999</v>
          </cell>
        </row>
        <row r="395">
          <cell r="B395" t="str">
            <v>PB-B191-C</v>
          </cell>
          <cell r="C395">
            <v>32.702611599999997</v>
          </cell>
          <cell r="D395">
            <v>-103.136040299999</v>
          </cell>
        </row>
        <row r="396">
          <cell r="B396" t="str">
            <v>PB-B041-C</v>
          </cell>
          <cell r="C396">
            <v>45.7832855999999</v>
          </cell>
          <cell r="D396">
            <v>-108.5006904</v>
          </cell>
        </row>
        <row r="397">
          <cell r="B397" t="str">
            <v>PB-B082-C</v>
          </cell>
          <cell r="C397">
            <v>39.264732199999997</v>
          </cell>
          <cell r="D397">
            <v>-80.316435999999996</v>
          </cell>
        </row>
        <row r="398">
          <cell r="B398" t="str">
            <v>PB-B086-C</v>
          </cell>
          <cell r="C398">
            <v>41.844473499999999</v>
          </cell>
          <cell r="D398">
            <v>-90.188737899999893</v>
          </cell>
        </row>
        <row r="399">
          <cell r="B399" t="str">
            <v>PB-B097-C</v>
          </cell>
          <cell r="C399">
            <v>39.152557600000002</v>
          </cell>
          <cell r="D399">
            <v>-84.748003799999907</v>
          </cell>
        </row>
        <row r="400">
          <cell r="B400" t="str">
            <v>PB-B232-C</v>
          </cell>
          <cell r="C400">
            <v>35.960638400000001</v>
          </cell>
          <cell r="D400">
            <v>-83.9207392</v>
          </cell>
        </row>
        <row r="401">
          <cell r="B401" t="str">
            <v>PB-B423-C</v>
          </cell>
          <cell r="C401">
            <v>37.092022200000002</v>
          </cell>
          <cell r="D401">
            <v>-84.604108399999902</v>
          </cell>
        </row>
        <row r="402">
          <cell r="B402" t="str">
            <v>PB-B388-C</v>
          </cell>
          <cell r="C402">
            <v>42.878134500000002</v>
          </cell>
          <cell r="D402">
            <v>-73.196774099999899</v>
          </cell>
        </row>
        <row r="403">
          <cell r="B403" t="str">
            <v>PB-B137-C</v>
          </cell>
          <cell r="C403">
            <v>39.485084800000003</v>
          </cell>
          <cell r="D403">
            <v>-80.142578099999895</v>
          </cell>
        </row>
        <row r="404">
          <cell r="B404" t="str">
            <v>PB-B213-C</v>
          </cell>
          <cell r="C404">
            <v>39.733936</v>
          </cell>
          <cell r="D404">
            <v>-90.229009799999901</v>
          </cell>
        </row>
        <row r="405">
          <cell r="B405" t="str">
            <v>PB-B288-C</v>
          </cell>
          <cell r="C405">
            <v>42.439006900000003</v>
          </cell>
          <cell r="D405">
            <v>-123.32839250000001</v>
          </cell>
        </row>
        <row r="406">
          <cell r="B406" t="str">
            <v>PB-B365-C</v>
          </cell>
          <cell r="C406">
            <v>40.296897899999998</v>
          </cell>
          <cell r="D406">
            <v>-111.69464749999899</v>
          </cell>
        </row>
        <row r="407">
          <cell r="B407" t="str">
            <v>PB-B039-C</v>
          </cell>
          <cell r="C407">
            <v>42.116706499999999</v>
          </cell>
          <cell r="D407">
            <v>-86.454189400000004</v>
          </cell>
        </row>
        <row r="408">
          <cell r="B408" t="str">
            <v>PB-B065-C</v>
          </cell>
          <cell r="C408">
            <v>40.489787100000001</v>
          </cell>
          <cell r="D408">
            <v>-81.4456705999999</v>
          </cell>
        </row>
        <row r="409">
          <cell r="B409" t="str">
            <v>PB-B092-C</v>
          </cell>
          <cell r="C409">
            <v>32.4609764</v>
          </cell>
          <cell r="D409">
            <v>-84.9877093999999</v>
          </cell>
        </row>
        <row r="410">
          <cell r="B410" t="str">
            <v>PB-B126-C</v>
          </cell>
          <cell r="C410">
            <v>41.681992999999999</v>
          </cell>
          <cell r="D410">
            <v>-85.976667099999901</v>
          </cell>
        </row>
        <row r="411">
          <cell r="B411" t="str">
            <v>PB-B131-C</v>
          </cell>
          <cell r="C411">
            <v>42.129224099999902</v>
          </cell>
          <cell r="D411">
            <v>-80.085059000000001</v>
          </cell>
        </row>
        <row r="412">
          <cell r="B412" t="str">
            <v>PB-B280-C</v>
          </cell>
          <cell r="C412">
            <v>40.558373899999999</v>
          </cell>
          <cell r="D412">
            <v>-85.6591442</v>
          </cell>
        </row>
        <row r="413">
          <cell r="B413" t="str">
            <v>PB-B346-C</v>
          </cell>
          <cell r="C413">
            <v>40.217053399999998</v>
          </cell>
          <cell r="D413">
            <v>-74.7429384</v>
          </cell>
        </row>
        <row r="414">
          <cell r="B414" t="str">
            <v>PB-B486-C</v>
          </cell>
          <cell r="C414">
            <v>32.6926512</v>
          </cell>
          <cell r="D414">
            <v>-114.627691599999</v>
          </cell>
        </row>
        <row r="415">
          <cell r="B415" t="str">
            <v>PB-B231-C</v>
          </cell>
          <cell r="C415">
            <v>42.224867000000003</v>
          </cell>
          <cell r="D415">
            <v>-121.7816704</v>
          </cell>
        </row>
        <row r="416">
          <cell r="B416" t="str">
            <v>PB-B271-C</v>
          </cell>
          <cell r="C416">
            <v>32.613000700000001</v>
          </cell>
          <cell r="D416">
            <v>-83.6242009999999</v>
          </cell>
        </row>
        <row r="417">
          <cell r="B417" t="str">
            <v>PB-B317-C</v>
          </cell>
          <cell r="C417">
            <v>41.003671900000001</v>
          </cell>
          <cell r="D417">
            <v>-80.347009</v>
          </cell>
        </row>
        <row r="418">
          <cell r="B418" t="str">
            <v>PB-B119-C</v>
          </cell>
          <cell r="C418">
            <v>46.786671899999902</v>
          </cell>
          <cell r="D418">
            <v>-92.100485199999895</v>
          </cell>
        </row>
        <row r="419">
          <cell r="B419" t="str">
            <v>PB-B395-C</v>
          </cell>
          <cell r="C419">
            <v>44.564565899999998</v>
          </cell>
          <cell r="D419">
            <v>-123.2620435</v>
          </cell>
        </row>
        <row r="420">
          <cell r="B420" t="str">
            <v>PB-B066-C</v>
          </cell>
          <cell r="C420">
            <v>36.876719000000001</v>
          </cell>
          <cell r="D420">
            <v>-89.587857900000003</v>
          </cell>
        </row>
        <row r="421">
          <cell r="B421" t="str">
            <v>PB-B217-C</v>
          </cell>
          <cell r="C421">
            <v>38.576701700000001</v>
          </cell>
          <cell r="D421">
            <v>-92.173516399999897</v>
          </cell>
        </row>
        <row r="422">
          <cell r="B422" t="str">
            <v>PB-B369-C</v>
          </cell>
          <cell r="C422">
            <v>44.080543400000003</v>
          </cell>
          <cell r="D422">
            <v>-103.231014899999</v>
          </cell>
        </row>
        <row r="423">
          <cell r="B423" t="str">
            <v>PB-B385-C</v>
          </cell>
          <cell r="C423">
            <v>43.216504999999998</v>
          </cell>
          <cell r="D423">
            <v>-123.34173809999901</v>
          </cell>
        </row>
        <row r="424">
          <cell r="B424" t="str">
            <v>PB-B416-C</v>
          </cell>
          <cell r="C424">
            <v>41.233111600000001</v>
          </cell>
          <cell r="D424">
            <v>-80.493403499999999</v>
          </cell>
        </row>
        <row r="425">
          <cell r="B425" t="str">
            <v>PB-B472-C</v>
          </cell>
          <cell r="C425">
            <v>37.687176099999903</v>
          </cell>
          <cell r="D425">
            <v>-97.330053000000007</v>
          </cell>
        </row>
        <row r="426">
          <cell r="B426" t="str">
            <v>PB-B057-C</v>
          </cell>
          <cell r="C426">
            <v>31.709319700000002</v>
          </cell>
          <cell r="D426">
            <v>-98.991161099999999</v>
          </cell>
        </row>
        <row r="427">
          <cell r="B427" t="str">
            <v>PB-B121-C</v>
          </cell>
          <cell r="C427">
            <v>29.370885699999999</v>
          </cell>
          <cell r="D427">
            <v>-100.89586739999901</v>
          </cell>
        </row>
        <row r="428">
          <cell r="B428" t="str">
            <v>PB-B377-C</v>
          </cell>
          <cell r="C428">
            <v>36.461539499999901</v>
          </cell>
          <cell r="D428">
            <v>-77.654146400000002</v>
          </cell>
        </row>
        <row r="429">
          <cell r="B429" t="str">
            <v>PB-B026-C</v>
          </cell>
          <cell r="C429">
            <v>33.473497799999997</v>
          </cell>
          <cell r="D429">
            <v>-82.010514799999996</v>
          </cell>
        </row>
        <row r="430">
          <cell r="B430" t="str">
            <v>PB-B469-C</v>
          </cell>
          <cell r="C430">
            <v>26.368306400000002</v>
          </cell>
          <cell r="D430">
            <v>-80.128932099999901</v>
          </cell>
        </row>
        <row r="431">
          <cell r="B431" t="str">
            <v>PB-B052-C</v>
          </cell>
          <cell r="C431">
            <v>36.968521899999999</v>
          </cell>
          <cell r="D431">
            <v>-86.480804299999903</v>
          </cell>
        </row>
        <row r="432">
          <cell r="B432" t="str">
            <v>PB-B275-C</v>
          </cell>
          <cell r="C432">
            <v>39.028609299999999</v>
          </cell>
          <cell r="D432">
            <v>-96.831397799999905</v>
          </cell>
        </row>
        <row r="433">
          <cell r="B433" t="str">
            <v>PB-B340-C</v>
          </cell>
          <cell r="C433">
            <v>30.158812900000001</v>
          </cell>
          <cell r="D433">
            <v>-85.6602057999999</v>
          </cell>
        </row>
        <row r="434">
          <cell r="B434" t="str">
            <v>PB-B341-C</v>
          </cell>
          <cell r="C434">
            <v>33.660938899999998</v>
          </cell>
          <cell r="D434">
            <v>-95.555513000000005</v>
          </cell>
        </row>
        <row r="435">
          <cell r="B435" t="str">
            <v>PB-B425-C</v>
          </cell>
          <cell r="C435">
            <v>47.658780200000002</v>
          </cell>
          <cell r="D435">
            <v>-117.42604660000001</v>
          </cell>
        </row>
        <row r="436">
          <cell r="B436" t="str">
            <v>PB-B476-C</v>
          </cell>
          <cell r="C436">
            <v>48.146968299999997</v>
          </cell>
          <cell r="D436">
            <v>-103.6179745</v>
          </cell>
        </row>
        <row r="437">
          <cell r="B437" t="str">
            <v>PB-B102-C</v>
          </cell>
          <cell r="C437">
            <v>34.7698021</v>
          </cell>
          <cell r="D437">
            <v>-84.970222799999902</v>
          </cell>
        </row>
        <row r="438">
          <cell r="B438" t="str">
            <v>PB-B104-C</v>
          </cell>
          <cell r="C438">
            <v>36.585971800000003</v>
          </cell>
          <cell r="D438">
            <v>-79.395022799999893</v>
          </cell>
        </row>
        <row r="439">
          <cell r="B439" t="str">
            <v>PB-B268-C</v>
          </cell>
          <cell r="C439">
            <v>26.2034071</v>
          </cell>
          <cell r="D439">
            <v>-98.230012399999893</v>
          </cell>
        </row>
        <row r="440">
          <cell r="B440" t="str">
            <v>PB-B342-C</v>
          </cell>
          <cell r="C440">
            <v>39.415351999999999</v>
          </cell>
          <cell r="D440">
            <v>-81.454843600000004</v>
          </cell>
        </row>
        <row r="441">
          <cell r="B441" t="str">
            <v>PB-B386-C</v>
          </cell>
          <cell r="C441">
            <v>33.394265500000003</v>
          </cell>
          <cell r="D441">
            <v>-104.52302419999999</v>
          </cell>
        </row>
        <row r="442">
          <cell r="B442" t="str">
            <v>PB-B441-C</v>
          </cell>
          <cell r="C442">
            <v>31.1171194</v>
          </cell>
          <cell r="D442">
            <v>-97.727795899999904</v>
          </cell>
        </row>
        <row r="443">
          <cell r="B443" t="str">
            <v>PB-B085-C</v>
          </cell>
          <cell r="C443">
            <v>35.159518200000001</v>
          </cell>
          <cell r="D443">
            <v>-84.876611499999896</v>
          </cell>
        </row>
        <row r="444">
          <cell r="B444" t="str">
            <v>PB-B412-C</v>
          </cell>
          <cell r="C444">
            <v>40.958418100000003</v>
          </cell>
          <cell r="D444">
            <v>-75.974647199999893</v>
          </cell>
        </row>
        <row r="445">
          <cell r="B445" t="str">
            <v>PB-B479-C</v>
          </cell>
          <cell r="C445">
            <v>39.185659700000002</v>
          </cell>
          <cell r="D445">
            <v>-78.163334099999901</v>
          </cell>
        </row>
        <row r="446">
          <cell r="B446" t="str">
            <v>PB-B456-C</v>
          </cell>
          <cell r="C446">
            <v>28.805267400000002</v>
          </cell>
          <cell r="D446">
            <v>-97.003598199999999</v>
          </cell>
        </row>
        <row r="447">
          <cell r="B447" t="str">
            <v>PB-B023-C</v>
          </cell>
          <cell r="C447">
            <v>39.329239600000001</v>
          </cell>
          <cell r="D447">
            <v>-82.101255399999999</v>
          </cell>
        </row>
        <row r="448">
          <cell r="B448" t="str">
            <v>PB-B080-C</v>
          </cell>
          <cell r="C448">
            <v>39.333119699999997</v>
          </cell>
          <cell r="D448">
            <v>-82.982401899999999</v>
          </cell>
        </row>
        <row r="449">
          <cell r="B449" t="str">
            <v>PB-B197-C</v>
          </cell>
          <cell r="C449">
            <v>38.478414399999998</v>
          </cell>
          <cell r="D449">
            <v>-82.637938700000007</v>
          </cell>
        </row>
        <row r="450">
          <cell r="B450" t="str">
            <v>PB-B344-C</v>
          </cell>
          <cell r="C450">
            <v>40.693648799999998</v>
          </cell>
          <cell r="D450">
            <v>-89.588986399999996</v>
          </cell>
        </row>
        <row r="452">
          <cell r="B452" t="str">
            <v>PB-B098-C</v>
          </cell>
          <cell r="C452">
            <v>36.948698599999901</v>
          </cell>
          <cell r="D452">
            <v>-84.096876100000003</v>
          </cell>
        </row>
        <row r="453">
          <cell r="B453" t="str">
            <v>PB-B163-C</v>
          </cell>
          <cell r="C453">
            <v>37.9716898</v>
          </cell>
          <cell r="D453">
            <v>-100.8726618</v>
          </cell>
        </row>
        <row r="454">
          <cell r="B454" t="str">
            <v>PB-B062-C</v>
          </cell>
          <cell r="C454">
            <v>36.095691799999997</v>
          </cell>
          <cell r="D454">
            <v>-79.437799100000007</v>
          </cell>
        </row>
        <row r="455">
          <cell r="B455" t="str">
            <v>PB-B141-C</v>
          </cell>
          <cell r="C455">
            <v>34.6182199</v>
          </cell>
          <cell r="D455">
            <v>-79.0086423999999</v>
          </cell>
        </row>
        <row r="456">
          <cell r="B456" t="str">
            <v>PB-B165-C</v>
          </cell>
          <cell r="C456">
            <v>35.262663500000002</v>
          </cell>
          <cell r="D456">
            <v>-77.581635300000002</v>
          </cell>
        </row>
        <row r="457">
          <cell r="B457" t="str">
            <v>PB-B176-C</v>
          </cell>
          <cell r="C457">
            <v>35.546551699999902</v>
          </cell>
          <cell r="D457">
            <v>-77.052174199999897</v>
          </cell>
        </row>
        <row r="458">
          <cell r="B458" t="str">
            <v>PB-B214-C</v>
          </cell>
          <cell r="C458">
            <v>34.754052399999999</v>
          </cell>
          <cell r="D458">
            <v>-77.4302414</v>
          </cell>
        </row>
        <row r="459">
          <cell r="B459" t="str">
            <v>PB-B318-C</v>
          </cell>
          <cell r="C459">
            <v>41.5381535</v>
          </cell>
          <cell r="D459">
            <v>-72.807043499999907</v>
          </cell>
        </row>
        <row r="460">
          <cell r="B460" t="str">
            <v>PB-B370-C</v>
          </cell>
          <cell r="C460">
            <v>40.335648299999903</v>
          </cell>
          <cell r="D460">
            <v>-75.9268746999999</v>
          </cell>
        </row>
        <row r="461">
          <cell r="B461" t="str">
            <v>PB-B379-C</v>
          </cell>
          <cell r="C461">
            <v>43.161029999999997</v>
          </cell>
          <cell r="D461">
            <v>-77.610921899999994</v>
          </cell>
        </row>
        <row r="462">
          <cell r="B462" t="str">
            <v>PB-B384-C</v>
          </cell>
          <cell r="C462">
            <v>34.257038000000001</v>
          </cell>
          <cell r="D462">
            <v>-85.164672600000003</v>
          </cell>
        </row>
        <row r="463">
          <cell r="B463" t="str">
            <v>PB-B480-C</v>
          </cell>
          <cell r="C463">
            <v>42.525090599999999</v>
          </cell>
          <cell r="D463">
            <v>-71.759793999999999</v>
          </cell>
        </row>
        <row r="464">
          <cell r="B464" t="str">
            <v>PB-B185-C</v>
          </cell>
          <cell r="C464">
            <v>40.586258299999997</v>
          </cell>
          <cell r="D464">
            <v>-98.389872599999904</v>
          </cell>
        </row>
        <row r="465">
          <cell r="B465" t="str">
            <v>PB-B302-C</v>
          </cell>
          <cell r="C465">
            <v>30.6953657</v>
          </cell>
          <cell r="D465">
            <v>-88.0398912</v>
          </cell>
        </row>
        <row r="466">
          <cell r="B466" t="str">
            <v>PB-B325-C</v>
          </cell>
          <cell r="C466">
            <v>41.140275899999899</v>
          </cell>
          <cell r="D466">
            <v>-100.7601454</v>
          </cell>
        </row>
        <row r="467">
          <cell r="B467" t="str">
            <v>PB-B478-C</v>
          </cell>
          <cell r="C467">
            <v>34.225725499999903</v>
          </cell>
          <cell r="D467">
            <v>-77.944710200000003</v>
          </cell>
        </row>
        <row r="468">
          <cell r="B468" t="str">
            <v>PB-B075-C</v>
          </cell>
          <cell r="C468">
            <v>38.029305899999997</v>
          </cell>
          <cell r="D468">
            <v>-78.476678100000001</v>
          </cell>
        </row>
        <row r="469">
          <cell r="B469" t="str">
            <v>PB-B481-C</v>
          </cell>
          <cell r="C469">
            <v>43.621098500000002</v>
          </cell>
          <cell r="D469">
            <v>-95.594143599999995</v>
          </cell>
        </row>
        <row r="470">
          <cell r="B470" t="str">
            <v>PB-B054-C</v>
          </cell>
          <cell r="C470">
            <v>46.352673299999999</v>
          </cell>
          <cell r="D470">
            <v>-94.202008399999997</v>
          </cell>
        </row>
        <row r="471">
          <cell r="B471" t="str">
            <v>PB-B142-C</v>
          </cell>
          <cell r="C471">
            <v>46.283521200000003</v>
          </cell>
          <cell r="D471">
            <v>-96.0777886999999</v>
          </cell>
        </row>
        <row r="473">
          <cell r="B473" t="str">
            <v>PB-B009-C</v>
          </cell>
          <cell r="C473">
            <v>31.311293599999999</v>
          </cell>
          <cell r="D473">
            <v>-92.445137099999997</v>
          </cell>
        </row>
        <row r="474">
          <cell r="B474" t="str">
            <v>PB-B239-C</v>
          </cell>
          <cell r="C474">
            <v>28.022243499999998</v>
          </cell>
          <cell r="D474">
            <v>-81.732856699999999</v>
          </cell>
        </row>
        <row r="475">
          <cell r="B475" t="str">
            <v>PB-B306-C</v>
          </cell>
          <cell r="C475">
            <v>39.629525999999998</v>
          </cell>
          <cell r="D475">
            <v>-79.955896800000005</v>
          </cell>
        </row>
        <row r="476">
          <cell r="B476" t="str">
            <v>PB-B018-C</v>
          </cell>
          <cell r="C476">
            <v>44.261930900000003</v>
          </cell>
          <cell r="D476">
            <v>-88.415384700000004</v>
          </cell>
        </row>
        <row r="477">
          <cell r="B477" t="str">
            <v>PB-B070-C</v>
          </cell>
          <cell r="C477">
            <v>41.9778795</v>
          </cell>
          <cell r="D477">
            <v>-91.665623199999999</v>
          </cell>
        </row>
        <row r="478">
          <cell r="B478" t="str">
            <v>PB-B123-C</v>
          </cell>
          <cell r="C478">
            <v>44.811349</v>
          </cell>
          <cell r="D478">
            <v>-91.498494100000002</v>
          </cell>
        </row>
        <row r="479">
          <cell r="B479" t="str">
            <v>PB-B148-C</v>
          </cell>
          <cell r="C479">
            <v>43.773044800000001</v>
          </cell>
          <cell r="D479">
            <v>-88.4470508</v>
          </cell>
        </row>
        <row r="480">
          <cell r="B480" t="str">
            <v>PB-B173-C</v>
          </cell>
          <cell r="C480">
            <v>44.519158999999902</v>
          </cell>
          <cell r="D480">
            <v>-88.019825999999895</v>
          </cell>
        </row>
        <row r="481">
          <cell r="B481" t="str">
            <v>PB-B216-C</v>
          </cell>
          <cell r="C481">
            <v>42.5083482</v>
          </cell>
          <cell r="D481">
            <v>-89.031776499999907</v>
          </cell>
        </row>
        <row r="482">
          <cell r="B482" t="str">
            <v>PB-B235-C</v>
          </cell>
          <cell r="C482">
            <v>40.416702200000003</v>
          </cell>
          <cell r="D482">
            <v>-86.875286899999907</v>
          </cell>
        </row>
        <row r="483">
          <cell r="B483" t="str">
            <v>PB-B274-C</v>
          </cell>
          <cell r="C483">
            <v>43.208136600000003</v>
          </cell>
          <cell r="D483">
            <v>-71.537571799999995</v>
          </cell>
        </row>
        <row r="484">
          <cell r="B484" t="str">
            <v>PB-B278-C</v>
          </cell>
          <cell r="C484">
            <v>40.758389999999999</v>
          </cell>
          <cell r="D484">
            <v>-82.515447100000003</v>
          </cell>
        </row>
        <row r="485">
          <cell r="B485" t="str">
            <v>PB-B419-C</v>
          </cell>
          <cell r="C485">
            <v>32.525151600000001</v>
          </cell>
          <cell r="D485">
            <v>-93.750178899999895</v>
          </cell>
        </row>
        <row r="486">
          <cell r="B486" t="str">
            <v>PB-B434-C</v>
          </cell>
          <cell r="C486">
            <v>37.9577016</v>
          </cell>
          <cell r="D486">
            <v>-121.29077959999999</v>
          </cell>
        </row>
        <row r="487">
          <cell r="B487" t="str">
            <v>PB-B464-C</v>
          </cell>
          <cell r="C487">
            <v>44.899408800000003</v>
          </cell>
          <cell r="D487">
            <v>-97.115073199999898</v>
          </cell>
        </row>
        <row r="488">
          <cell r="B488" t="str">
            <v>PB-B468-C</v>
          </cell>
          <cell r="C488">
            <v>47.423459899999997</v>
          </cell>
          <cell r="D488">
            <v>-120.31034940000001</v>
          </cell>
        </row>
        <row r="489">
          <cell r="B489" t="str">
            <v>PB-B413-C</v>
          </cell>
          <cell r="C489">
            <v>47.606209499999999</v>
          </cell>
          <cell r="D489">
            <v>-122.3320708</v>
          </cell>
        </row>
        <row r="490">
          <cell r="B490" t="str">
            <v>PB-B021-C</v>
          </cell>
          <cell r="C490">
            <v>41.865053400000001</v>
          </cell>
          <cell r="D490">
            <v>-80.789808899999997</v>
          </cell>
        </row>
        <row r="491">
          <cell r="B491" t="str">
            <v>PB-B164-C</v>
          </cell>
          <cell r="C491">
            <v>43.3095163999999</v>
          </cell>
          <cell r="D491">
            <v>-73.644005800000002</v>
          </cell>
        </row>
        <row r="492">
          <cell r="B492" t="str">
            <v>PB-B354-C</v>
          </cell>
          <cell r="C492">
            <v>36.706980999999999</v>
          </cell>
          <cell r="D492">
            <v>-97.085594799999896</v>
          </cell>
        </row>
        <row r="493">
          <cell r="B493" t="str">
            <v>PB-B361-C</v>
          </cell>
          <cell r="C493">
            <v>41.927036700000002</v>
          </cell>
          <cell r="D493">
            <v>-73.997360799999996</v>
          </cell>
        </row>
        <row r="494">
          <cell r="B494" t="str">
            <v>PB-B375-C</v>
          </cell>
          <cell r="C494">
            <v>43.024959199999998</v>
          </cell>
          <cell r="D494">
            <v>-108.380103599999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Sheet1"/>
      <sheetName val="Sheet2"/>
      <sheetName val="Coordinates Data"/>
      <sheetName val="Pivot Table"/>
      <sheetName val="AllBids"/>
      <sheetName val="HighBids"/>
      <sheetName val="Eligibility"/>
      <sheetName val="Withdrawals"/>
      <sheetName val="Bidders"/>
      <sheetName val="Markets"/>
      <sheetName val="WinningBids"/>
      <sheetName val="Rounds"/>
      <sheetName val="Increments"/>
      <sheetName val="WaiverStatistics"/>
      <sheetName val="RaisingOwnHigh"/>
      <sheetName val="BiddersReduc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LICENSE_NAME</v>
          </cell>
          <cell r="C1" t="str">
            <v>MARKET</v>
          </cell>
          <cell r="D1" t="str">
            <v>FREQ_BLOCK</v>
          </cell>
          <cell r="E1" t="str">
            <v>SUB_MARKET</v>
          </cell>
          <cell r="F1" t="str">
            <v>FCC_ACCT</v>
          </cell>
          <cell r="G1" t="str">
            <v>BIDDER_NAME</v>
          </cell>
          <cell r="H1" t="str">
            <v>BID_ROUND_NUM</v>
          </cell>
          <cell r="I1" t="str">
            <v>BID_AMNT</v>
          </cell>
          <cell r="J1" t="str">
            <v>NET_BID_AMNT</v>
          </cell>
          <cell r="K1" t="str">
            <v>THEDATE</v>
          </cell>
          <cell r="L1" t="str">
            <v>THETIME</v>
          </cell>
        </row>
        <row r="2">
          <cell r="B2" t="str">
            <v>CW-BTA007-C3</v>
          </cell>
          <cell r="C2" t="str">
            <v>BTA007</v>
          </cell>
          <cell r="D2" t="str">
            <v>C3</v>
          </cell>
          <cell r="F2" t="str">
            <v>0580952079</v>
          </cell>
          <cell r="G2" t="str">
            <v>Cook Inlet/VS GSM VII PCS, LLC</v>
          </cell>
          <cell r="H2">
            <v>12</v>
          </cell>
          <cell r="I2">
            <v>3509000</v>
          </cell>
          <cell r="J2">
            <v>3509000</v>
          </cell>
          <cell r="K2">
            <v>38380</v>
          </cell>
        </row>
        <row r="3">
          <cell r="B3" t="str">
            <v>CW-BTA007-C4</v>
          </cell>
          <cell r="C3" t="str">
            <v>BTA007</v>
          </cell>
          <cell r="D3" t="str">
            <v>C4</v>
          </cell>
          <cell r="F3" t="str">
            <v>0581455272</v>
          </cell>
          <cell r="G3" t="str">
            <v>Vista PCS, LLC</v>
          </cell>
          <cell r="H3">
            <v>14</v>
          </cell>
          <cell r="I3">
            <v>3360000</v>
          </cell>
          <cell r="J3">
            <v>3360000</v>
          </cell>
          <cell r="K3">
            <v>38383</v>
          </cell>
        </row>
        <row r="4">
          <cell r="B4" t="str">
            <v>CW-BTA007-C5</v>
          </cell>
          <cell r="C4" t="str">
            <v>BTA007</v>
          </cell>
          <cell r="D4" t="str">
            <v>C5</v>
          </cell>
          <cell r="F4" t="str">
            <v>0581430167</v>
          </cell>
          <cell r="G4" t="str">
            <v>Cellco Partnership d/b/a Verizon Wireless</v>
          </cell>
          <cell r="H4">
            <v>7</v>
          </cell>
          <cell r="I4">
            <v>4816000</v>
          </cell>
          <cell r="J4">
            <v>4816000</v>
          </cell>
          <cell r="K4">
            <v>38379</v>
          </cell>
        </row>
        <row r="5">
          <cell r="B5" t="str">
            <v>CW-BTA008-E</v>
          </cell>
          <cell r="C5" t="str">
            <v>BTA008</v>
          </cell>
          <cell r="D5" t="str">
            <v>E</v>
          </cell>
          <cell r="F5" t="str">
            <v>0581430167</v>
          </cell>
          <cell r="G5" t="str">
            <v>Cellco Partnership d/b/a Verizon Wireless</v>
          </cell>
          <cell r="H5">
            <v>57</v>
          </cell>
          <cell r="I5">
            <v>478000</v>
          </cell>
          <cell r="J5">
            <v>478000</v>
          </cell>
          <cell r="K5">
            <v>38392</v>
          </cell>
        </row>
        <row r="6">
          <cell r="B6" t="str">
            <v>CW-BTA010-C4</v>
          </cell>
          <cell r="C6" t="str">
            <v>BTA010</v>
          </cell>
          <cell r="D6" t="str">
            <v>C4</v>
          </cell>
          <cell r="F6" t="str">
            <v>0581455272</v>
          </cell>
          <cell r="G6" t="str">
            <v>Vista PCS, LLC</v>
          </cell>
          <cell r="H6">
            <v>87</v>
          </cell>
          <cell r="I6">
            <v>2699000</v>
          </cell>
          <cell r="J6">
            <v>2699000</v>
          </cell>
          <cell r="K6">
            <v>38397</v>
          </cell>
        </row>
        <row r="7">
          <cell r="B7" t="str">
            <v>CW-BTA010-C5</v>
          </cell>
          <cell r="C7" t="str">
            <v>BTA010</v>
          </cell>
          <cell r="D7" t="str">
            <v>C5</v>
          </cell>
          <cell r="F7" t="str">
            <v>0580952079</v>
          </cell>
          <cell r="G7" t="str">
            <v>Cook Inlet/VS GSM VII PCS, LLC</v>
          </cell>
          <cell r="H7">
            <v>85</v>
          </cell>
          <cell r="I7">
            <v>3210000</v>
          </cell>
          <cell r="J7">
            <v>2407500</v>
          </cell>
          <cell r="K7">
            <v>38397</v>
          </cell>
        </row>
        <row r="8">
          <cell r="B8" t="str">
            <v>CW-BTA020-C3</v>
          </cell>
          <cell r="C8" t="str">
            <v>BTA020</v>
          </cell>
          <cell r="D8" t="str">
            <v>C3</v>
          </cell>
          <cell r="F8" t="str">
            <v>0581536056</v>
          </cell>
          <cell r="G8" t="str">
            <v>Carroll Wireless, LP</v>
          </cell>
          <cell r="H8">
            <v>48</v>
          </cell>
          <cell r="I8">
            <v>1597000</v>
          </cell>
          <cell r="J8">
            <v>1597000</v>
          </cell>
          <cell r="K8">
            <v>38391</v>
          </cell>
        </row>
        <row r="9">
          <cell r="B9" t="str">
            <v>CW-BTA020-C4</v>
          </cell>
          <cell r="C9" t="str">
            <v>BTA020</v>
          </cell>
          <cell r="D9" t="str">
            <v>C4</v>
          </cell>
          <cell r="F9" t="str">
            <v>0581455272</v>
          </cell>
          <cell r="G9" t="str">
            <v>Vista PCS, LLC</v>
          </cell>
          <cell r="H9">
            <v>49</v>
          </cell>
          <cell r="I9">
            <v>1597000</v>
          </cell>
          <cell r="J9">
            <v>1597000</v>
          </cell>
          <cell r="K9">
            <v>38391</v>
          </cell>
        </row>
        <row r="10">
          <cell r="B10" t="str">
            <v>CW-BTA020-C5</v>
          </cell>
          <cell r="C10" t="str">
            <v>BTA020</v>
          </cell>
          <cell r="D10" t="str">
            <v>C5</v>
          </cell>
          <cell r="F10" t="str">
            <v>FCC999999</v>
          </cell>
          <cell r="G10" t="str">
            <v>FCC</v>
          </cell>
          <cell r="H10">
            <v>0</v>
          </cell>
          <cell r="I10">
            <v>0</v>
          </cell>
          <cell r="J10">
            <v>0</v>
          </cell>
          <cell r="K10">
            <v>38378</v>
          </cell>
        </row>
        <row r="11">
          <cell r="B11" t="str">
            <v>CW-BTA027-C3</v>
          </cell>
          <cell r="C11" t="str">
            <v>BTA027</v>
          </cell>
          <cell r="D11" t="str">
            <v>C3</v>
          </cell>
          <cell r="F11" t="str">
            <v>0581703267</v>
          </cell>
          <cell r="G11" t="str">
            <v>Alaska Native Broadband 1 License, LLC</v>
          </cell>
          <cell r="H11">
            <v>38</v>
          </cell>
          <cell r="I11">
            <v>11291000</v>
          </cell>
          <cell r="J11">
            <v>11291000</v>
          </cell>
          <cell r="K11">
            <v>38387</v>
          </cell>
        </row>
        <row r="12">
          <cell r="B12" t="str">
            <v>CW-BTA027-C4</v>
          </cell>
          <cell r="C12" t="str">
            <v>BTA027</v>
          </cell>
          <cell r="D12" t="str">
            <v>C4</v>
          </cell>
          <cell r="F12" t="str">
            <v>0580952079</v>
          </cell>
          <cell r="G12" t="str">
            <v>Cook Inlet/VS GSM VII PCS, LLC</v>
          </cell>
          <cell r="H12">
            <v>36</v>
          </cell>
          <cell r="I12">
            <v>9706000</v>
          </cell>
          <cell r="J12">
            <v>9706000</v>
          </cell>
          <cell r="K12">
            <v>38387</v>
          </cell>
        </row>
        <row r="13">
          <cell r="B13" t="str">
            <v>CW-BTA027-C5</v>
          </cell>
          <cell r="C13" t="str">
            <v>BTA027</v>
          </cell>
          <cell r="D13" t="str">
            <v>C5</v>
          </cell>
          <cell r="F13" t="str">
            <v>0581631143</v>
          </cell>
          <cell r="G13" t="str">
            <v>Wirefree Partners III, LLC</v>
          </cell>
          <cell r="H13">
            <v>52</v>
          </cell>
          <cell r="I13">
            <v>13674000</v>
          </cell>
          <cell r="J13">
            <v>10255500</v>
          </cell>
          <cell r="K13">
            <v>38391</v>
          </cell>
        </row>
        <row r="14">
          <cell r="B14" t="str">
            <v>CW-BTA036-C3</v>
          </cell>
          <cell r="C14" t="str">
            <v>BTA036</v>
          </cell>
          <cell r="D14" t="str">
            <v>C3</v>
          </cell>
          <cell r="F14" t="str">
            <v>0581656374</v>
          </cell>
          <cell r="G14" t="str">
            <v>Edge Mobile, LLC</v>
          </cell>
          <cell r="H14">
            <v>5</v>
          </cell>
          <cell r="I14">
            <v>250000</v>
          </cell>
          <cell r="J14">
            <v>250000</v>
          </cell>
          <cell r="K14">
            <v>38379</v>
          </cell>
        </row>
        <row r="15">
          <cell r="B15" t="str">
            <v>CW-BTA036-C4</v>
          </cell>
          <cell r="C15" t="str">
            <v>BTA036</v>
          </cell>
          <cell r="D15" t="str">
            <v>C4</v>
          </cell>
          <cell r="F15" t="str">
            <v>0580952079</v>
          </cell>
          <cell r="G15" t="str">
            <v>Cook Inlet/VS GSM VII PCS, LLC</v>
          </cell>
          <cell r="H15">
            <v>7</v>
          </cell>
          <cell r="I15">
            <v>250000</v>
          </cell>
          <cell r="J15">
            <v>250000</v>
          </cell>
          <cell r="K15">
            <v>38379</v>
          </cell>
        </row>
        <row r="16">
          <cell r="B16" t="str">
            <v>CW-BTA036-C5</v>
          </cell>
          <cell r="C16" t="str">
            <v>BTA036</v>
          </cell>
          <cell r="D16" t="str">
            <v>C5</v>
          </cell>
          <cell r="F16" t="str">
            <v>0580952079</v>
          </cell>
          <cell r="G16" t="str">
            <v>Cook Inlet/VS GSM VII PCS, LLC</v>
          </cell>
          <cell r="H16">
            <v>57</v>
          </cell>
          <cell r="I16">
            <v>250000</v>
          </cell>
          <cell r="J16">
            <v>187500</v>
          </cell>
          <cell r="K16">
            <v>38392</v>
          </cell>
        </row>
        <row r="17">
          <cell r="B17" t="str">
            <v>CW-BTA038-E</v>
          </cell>
          <cell r="C17" t="str">
            <v>BTA038</v>
          </cell>
          <cell r="D17" t="str">
            <v>E</v>
          </cell>
          <cell r="F17" t="str">
            <v>0581728273</v>
          </cell>
          <cell r="G17" t="str">
            <v>The Eezinet Corporation</v>
          </cell>
          <cell r="H17">
            <v>65</v>
          </cell>
          <cell r="I17">
            <v>43000</v>
          </cell>
          <cell r="J17">
            <v>43000</v>
          </cell>
          <cell r="K17">
            <v>38393</v>
          </cell>
        </row>
        <row r="18">
          <cell r="B18" t="str">
            <v>CW-BTA038-F</v>
          </cell>
          <cell r="C18" t="str">
            <v>BTA038</v>
          </cell>
          <cell r="D18" t="str">
            <v>F</v>
          </cell>
          <cell r="F18" t="str">
            <v>0581656374</v>
          </cell>
          <cell r="G18" t="str">
            <v>Edge Mobile, LLC</v>
          </cell>
          <cell r="H18">
            <v>71</v>
          </cell>
          <cell r="I18">
            <v>310000</v>
          </cell>
          <cell r="J18">
            <v>310000</v>
          </cell>
          <cell r="K18">
            <v>38394</v>
          </cell>
        </row>
        <row r="19">
          <cell r="B19" t="str">
            <v>CW-BTA043-C1</v>
          </cell>
          <cell r="C19" t="str">
            <v>BTA043</v>
          </cell>
          <cell r="D19" t="str">
            <v>C1</v>
          </cell>
          <cell r="F19" t="str">
            <v>0581039241</v>
          </cell>
          <cell r="G19" t="str">
            <v>Spotlight Media Corp., Inc.</v>
          </cell>
          <cell r="H19">
            <v>8</v>
          </cell>
          <cell r="I19">
            <v>778000</v>
          </cell>
          <cell r="J19">
            <v>778000</v>
          </cell>
          <cell r="K19">
            <v>38379</v>
          </cell>
        </row>
        <row r="20">
          <cell r="B20" t="str">
            <v>CW-BTA047-C3</v>
          </cell>
          <cell r="C20" t="str">
            <v>BTA047</v>
          </cell>
          <cell r="D20" t="str">
            <v>C3</v>
          </cell>
          <cell r="F20" t="str">
            <v>0581455272</v>
          </cell>
          <cell r="G20" t="str">
            <v>Vista PCS, LLC</v>
          </cell>
          <cell r="H20">
            <v>47</v>
          </cell>
          <cell r="I20">
            <v>493000</v>
          </cell>
          <cell r="J20">
            <v>493000</v>
          </cell>
          <cell r="K20">
            <v>38391</v>
          </cell>
        </row>
        <row r="21">
          <cell r="B21" t="str">
            <v>CW-BTA047-C4</v>
          </cell>
          <cell r="C21" t="str">
            <v>BTA047</v>
          </cell>
          <cell r="D21" t="str">
            <v>C4</v>
          </cell>
          <cell r="F21" t="str">
            <v>0581536056</v>
          </cell>
          <cell r="G21" t="str">
            <v>Carroll Wireless, LP</v>
          </cell>
          <cell r="H21">
            <v>46</v>
          </cell>
          <cell r="I21">
            <v>494000</v>
          </cell>
          <cell r="J21">
            <v>494000</v>
          </cell>
          <cell r="K21">
            <v>38390</v>
          </cell>
        </row>
        <row r="22">
          <cell r="B22" t="str">
            <v>CW-BTA047-C5</v>
          </cell>
          <cell r="C22" t="str">
            <v>BTA047</v>
          </cell>
          <cell r="D22" t="str">
            <v>C5</v>
          </cell>
          <cell r="F22" t="str">
            <v>0581430167</v>
          </cell>
          <cell r="G22" t="str">
            <v>Cellco Partnership d/b/a Verizon Wireless</v>
          </cell>
          <cell r="H22">
            <v>1</v>
          </cell>
          <cell r="I22">
            <v>361000</v>
          </cell>
          <cell r="J22">
            <v>361000</v>
          </cell>
          <cell r="K22">
            <v>38378</v>
          </cell>
        </row>
        <row r="23">
          <cell r="B23" t="str">
            <v>CW-BTA047-F</v>
          </cell>
          <cell r="C23" t="str">
            <v>BTA047</v>
          </cell>
          <cell r="D23" t="str">
            <v>F</v>
          </cell>
          <cell r="F23" t="str">
            <v>0580952079</v>
          </cell>
          <cell r="G23" t="str">
            <v>Cook Inlet/VS GSM VII PCS, LLC</v>
          </cell>
          <cell r="H23">
            <v>1</v>
          </cell>
          <cell r="I23">
            <v>361000</v>
          </cell>
          <cell r="J23">
            <v>270750</v>
          </cell>
          <cell r="K23">
            <v>38378</v>
          </cell>
        </row>
        <row r="24">
          <cell r="B24" t="str">
            <v>CW-BTA050-E</v>
          </cell>
          <cell r="C24" t="str">
            <v>BTA050</v>
          </cell>
          <cell r="D24" t="str">
            <v>E</v>
          </cell>
          <cell r="F24" t="str">
            <v>0581728273</v>
          </cell>
          <cell r="G24" t="str">
            <v>The Eezinet Corporation</v>
          </cell>
          <cell r="H24">
            <v>65</v>
          </cell>
          <cell r="I24">
            <v>13000</v>
          </cell>
          <cell r="J24">
            <v>13000</v>
          </cell>
          <cell r="K24">
            <v>38393</v>
          </cell>
        </row>
        <row r="25">
          <cell r="B25" t="str">
            <v>CW-BTA054-C1</v>
          </cell>
          <cell r="C25" t="str">
            <v>BTA054</v>
          </cell>
          <cell r="D25" t="str">
            <v>C1</v>
          </cell>
          <cell r="F25" t="str">
            <v>FCC999999</v>
          </cell>
          <cell r="G25" t="str">
            <v>FCC</v>
          </cell>
          <cell r="H25">
            <v>0</v>
          </cell>
          <cell r="I25">
            <v>0</v>
          </cell>
          <cell r="J25">
            <v>0</v>
          </cell>
          <cell r="K25">
            <v>38378</v>
          </cell>
        </row>
        <row r="26">
          <cell r="B26" t="str">
            <v>CW-BTA054-F</v>
          </cell>
          <cell r="C26" t="str">
            <v>BTA054</v>
          </cell>
          <cell r="D26" t="str">
            <v>F</v>
          </cell>
          <cell r="F26" t="str">
            <v>FCC999999</v>
          </cell>
          <cell r="G26" t="str">
            <v>FCC</v>
          </cell>
          <cell r="H26">
            <v>0</v>
          </cell>
          <cell r="I26">
            <v>0</v>
          </cell>
          <cell r="J26">
            <v>0</v>
          </cell>
          <cell r="K26">
            <v>38378</v>
          </cell>
        </row>
        <row r="27">
          <cell r="B27" t="str">
            <v>CW-BTA056-C3</v>
          </cell>
          <cell r="C27" t="str">
            <v>BTA056</v>
          </cell>
          <cell r="D27" t="str">
            <v>C3</v>
          </cell>
          <cell r="F27" t="str">
            <v>0581945266</v>
          </cell>
          <cell r="G27" t="str">
            <v>Punxsutawney Communications, LLC</v>
          </cell>
          <cell r="H27">
            <v>58</v>
          </cell>
          <cell r="I27">
            <v>769000</v>
          </cell>
          <cell r="J27">
            <v>769000</v>
          </cell>
          <cell r="K27">
            <v>38392</v>
          </cell>
        </row>
        <row r="28">
          <cell r="B28" t="str">
            <v>CW-BTA056-C4</v>
          </cell>
          <cell r="C28" t="str">
            <v>BTA056</v>
          </cell>
          <cell r="D28" t="str">
            <v>C4</v>
          </cell>
          <cell r="F28" t="str">
            <v>0580952079</v>
          </cell>
          <cell r="G28" t="str">
            <v>Cook Inlet/VS GSM VII PCS, LLC</v>
          </cell>
          <cell r="H28">
            <v>36</v>
          </cell>
          <cell r="I28">
            <v>835000</v>
          </cell>
          <cell r="J28">
            <v>835000</v>
          </cell>
          <cell r="K28">
            <v>38387</v>
          </cell>
        </row>
        <row r="29">
          <cell r="B29" t="str">
            <v>CW-BTA056-C5</v>
          </cell>
          <cell r="C29" t="str">
            <v>BTA056</v>
          </cell>
          <cell r="D29" t="str">
            <v>C5</v>
          </cell>
          <cell r="F29" t="str">
            <v>FCC999999</v>
          </cell>
          <cell r="G29" t="str">
            <v>FCC</v>
          </cell>
          <cell r="H29">
            <v>17</v>
          </cell>
          <cell r="I29">
            <v>0</v>
          </cell>
          <cell r="J29">
            <v>0</v>
          </cell>
          <cell r="K29">
            <v>38378</v>
          </cell>
        </row>
        <row r="30">
          <cell r="B30" t="str">
            <v>CW-BTA059-C3</v>
          </cell>
          <cell r="C30" t="str">
            <v>BTA059</v>
          </cell>
          <cell r="D30" t="str">
            <v>C3</v>
          </cell>
          <cell r="F30" t="str">
            <v>0580952079</v>
          </cell>
          <cell r="G30" t="str">
            <v>Cook Inlet/VS GSM VII PCS, LLC</v>
          </cell>
          <cell r="H30">
            <v>73</v>
          </cell>
          <cell r="I30">
            <v>575000</v>
          </cell>
          <cell r="J30">
            <v>575000</v>
          </cell>
          <cell r="K30">
            <v>38394</v>
          </cell>
        </row>
        <row r="31">
          <cell r="B31" t="str">
            <v>CW-BTA059-C4</v>
          </cell>
          <cell r="C31" t="str">
            <v>BTA059</v>
          </cell>
          <cell r="D31" t="str">
            <v>C4</v>
          </cell>
          <cell r="F31" t="str">
            <v>0581703267</v>
          </cell>
          <cell r="G31" t="str">
            <v>Alaska Native Broadband 1 License, LLC</v>
          </cell>
          <cell r="H31">
            <v>78</v>
          </cell>
          <cell r="I31">
            <v>658000</v>
          </cell>
          <cell r="J31">
            <v>658000</v>
          </cell>
          <cell r="K31">
            <v>38394</v>
          </cell>
        </row>
        <row r="32">
          <cell r="B32" t="str">
            <v>CW-BTA059-C5</v>
          </cell>
          <cell r="C32" t="str">
            <v>BTA059</v>
          </cell>
          <cell r="D32" t="str">
            <v>C5</v>
          </cell>
          <cell r="F32" t="str">
            <v>0581754115</v>
          </cell>
          <cell r="G32" t="str">
            <v>Sungilt Corporation Inc.</v>
          </cell>
          <cell r="H32">
            <v>45</v>
          </cell>
          <cell r="I32">
            <v>693000</v>
          </cell>
          <cell r="J32">
            <v>519750</v>
          </cell>
          <cell r="K32">
            <v>38390</v>
          </cell>
        </row>
        <row r="33">
          <cell r="B33" t="str">
            <v>CW-BTA074-C3</v>
          </cell>
          <cell r="C33" t="str">
            <v>BTA074</v>
          </cell>
          <cell r="D33" t="str">
            <v>C3</v>
          </cell>
          <cell r="F33" t="str">
            <v>0581536056</v>
          </cell>
          <cell r="G33" t="str">
            <v>Carroll Wireless, LP</v>
          </cell>
          <cell r="H33">
            <v>33</v>
          </cell>
          <cell r="I33">
            <v>32293000</v>
          </cell>
          <cell r="J33">
            <v>32293000</v>
          </cell>
          <cell r="K33">
            <v>38387</v>
          </cell>
        </row>
        <row r="34">
          <cell r="B34" t="str">
            <v>CW-BTA074-C4</v>
          </cell>
          <cell r="C34" t="str">
            <v>BTA074</v>
          </cell>
          <cell r="D34" t="str">
            <v>C4</v>
          </cell>
          <cell r="F34" t="str">
            <v>0581455272</v>
          </cell>
          <cell r="G34" t="str">
            <v>Vista PCS, LLC</v>
          </cell>
          <cell r="H34">
            <v>34</v>
          </cell>
          <cell r="I34">
            <v>33361000</v>
          </cell>
          <cell r="J34">
            <v>33361000</v>
          </cell>
          <cell r="K34">
            <v>38387</v>
          </cell>
        </row>
        <row r="35">
          <cell r="B35" t="str">
            <v>CW-BTA074-C5</v>
          </cell>
          <cell r="C35" t="str">
            <v>BTA074</v>
          </cell>
          <cell r="D35" t="str">
            <v>C5</v>
          </cell>
          <cell r="F35" t="str">
            <v>0581430167</v>
          </cell>
          <cell r="G35" t="str">
            <v>Cellco Partnership d/b/a Verizon Wireless</v>
          </cell>
          <cell r="H35">
            <v>32</v>
          </cell>
          <cell r="I35">
            <v>50315000</v>
          </cell>
          <cell r="J35">
            <v>50315000</v>
          </cell>
          <cell r="K35">
            <v>38386</v>
          </cell>
        </row>
        <row r="36">
          <cell r="B36" t="str">
            <v>CW-BTA081-C3</v>
          </cell>
          <cell r="C36" t="str">
            <v>BTA081</v>
          </cell>
          <cell r="D36" t="str">
            <v>C3</v>
          </cell>
          <cell r="F36" t="str">
            <v>0581455272</v>
          </cell>
          <cell r="G36" t="str">
            <v>Vista PCS, LLC</v>
          </cell>
          <cell r="H36">
            <v>32</v>
          </cell>
          <cell r="I36">
            <v>21312000</v>
          </cell>
          <cell r="J36">
            <v>21312000</v>
          </cell>
          <cell r="K36">
            <v>38386</v>
          </cell>
        </row>
        <row r="37">
          <cell r="B37" t="str">
            <v>CW-BTA081-C4</v>
          </cell>
          <cell r="C37" t="str">
            <v>BTA081</v>
          </cell>
          <cell r="D37" t="str">
            <v>C4</v>
          </cell>
          <cell r="F37" t="str">
            <v>0581703267</v>
          </cell>
          <cell r="G37" t="str">
            <v>Alaska Native Broadband 1 License, LLC</v>
          </cell>
          <cell r="H37">
            <v>31</v>
          </cell>
          <cell r="I37">
            <v>20242000</v>
          </cell>
          <cell r="J37">
            <v>20242000</v>
          </cell>
          <cell r="K37">
            <v>38386</v>
          </cell>
        </row>
        <row r="38">
          <cell r="B38" t="str">
            <v>CW-BTA081-C5</v>
          </cell>
          <cell r="C38" t="str">
            <v>BTA081</v>
          </cell>
          <cell r="D38" t="str">
            <v>C5</v>
          </cell>
          <cell r="F38" t="str">
            <v>0581631143</v>
          </cell>
          <cell r="G38" t="str">
            <v>Wirefree Partners III, LLC</v>
          </cell>
          <cell r="H38">
            <v>28</v>
          </cell>
          <cell r="I38">
            <v>24841000</v>
          </cell>
          <cell r="J38">
            <v>18630750</v>
          </cell>
          <cell r="K38">
            <v>38386</v>
          </cell>
        </row>
        <row r="39">
          <cell r="B39" t="str">
            <v>CW-BTA084-C3</v>
          </cell>
          <cell r="C39" t="str">
            <v>BTA084</v>
          </cell>
          <cell r="D39" t="str">
            <v>C3</v>
          </cell>
          <cell r="F39" t="str">
            <v>0580952079</v>
          </cell>
          <cell r="G39" t="str">
            <v>Cook Inlet/VS GSM VII PCS, LLC</v>
          </cell>
          <cell r="H39">
            <v>53</v>
          </cell>
          <cell r="I39">
            <v>49135000</v>
          </cell>
          <cell r="J39">
            <v>49135000</v>
          </cell>
          <cell r="K39">
            <v>38391</v>
          </cell>
        </row>
        <row r="40">
          <cell r="B40" t="str">
            <v>CW-BTA084-C4</v>
          </cell>
          <cell r="C40" t="str">
            <v>BTA084</v>
          </cell>
          <cell r="D40" t="str">
            <v>C4</v>
          </cell>
          <cell r="F40" t="str">
            <v>0581659352</v>
          </cell>
          <cell r="G40" t="str">
            <v>CSM Wireless, LLC</v>
          </cell>
          <cell r="H40">
            <v>51</v>
          </cell>
          <cell r="I40">
            <v>45938000</v>
          </cell>
          <cell r="J40">
            <v>34453500</v>
          </cell>
          <cell r="K40">
            <v>38391</v>
          </cell>
        </row>
        <row r="41">
          <cell r="B41" t="str">
            <v>CW-BTA084-C5</v>
          </cell>
          <cell r="C41" t="str">
            <v>BTA084</v>
          </cell>
          <cell r="D41" t="str">
            <v>C5</v>
          </cell>
          <cell r="F41" t="str">
            <v>0581430167</v>
          </cell>
          <cell r="G41" t="str">
            <v>Cellco Partnership d/b/a Verizon Wireless</v>
          </cell>
          <cell r="H41">
            <v>52</v>
          </cell>
          <cell r="I41">
            <v>48036000</v>
          </cell>
          <cell r="J41">
            <v>48036000</v>
          </cell>
          <cell r="K41">
            <v>38391</v>
          </cell>
        </row>
        <row r="42">
          <cell r="B42" t="str">
            <v>CW-BTA089-C3</v>
          </cell>
          <cell r="C42" t="str">
            <v>BTA089</v>
          </cell>
          <cell r="D42" t="str">
            <v>C3</v>
          </cell>
          <cell r="F42" t="str">
            <v>0581703267</v>
          </cell>
          <cell r="G42" t="str">
            <v>Alaska Native Broadband 1 License, LLC</v>
          </cell>
          <cell r="H42">
            <v>28</v>
          </cell>
          <cell r="I42">
            <v>1482000</v>
          </cell>
          <cell r="J42">
            <v>1482000</v>
          </cell>
          <cell r="K42">
            <v>38386</v>
          </cell>
        </row>
        <row r="43">
          <cell r="B43" t="str">
            <v>CW-BTA089-C4</v>
          </cell>
          <cell r="C43" t="str">
            <v>BTA089</v>
          </cell>
          <cell r="D43" t="str">
            <v>C4</v>
          </cell>
          <cell r="F43" t="str">
            <v>0581656374</v>
          </cell>
          <cell r="G43" t="str">
            <v>Edge Mobile, LLC</v>
          </cell>
          <cell r="H43">
            <v>15</v>
          </cell>
          <cell r="I43">
            <v>1411000</v>
          </cell>
          <cell r="J43">
            <v>1411000</v>
          </cell>
          <cell r="K43">
            <v>38383</v>
          </cell>
        </row>
        <row r="44">
          <cell r="B44" t="str">
            <v>CW-BTA089-C5</v>
          </cell>
          <cell r="C44" t="str">
            <v>BTA089</v>
          </cell>
          <cell r="D44" t="str">
            <v>C5</v>
          </cell>
          <cell r="F44" t="str">
            <v>0581912295</v>
          </cell>
          <cell r="G44" t="str">
            <v>Peter T. Akemann</v>
          </cell>
          <cell r="H44">
            <v>27</v>
          </cell>
          <cell r="I44">
            <v>1649000</v>
          </cell>
          <cell r="J44">
            <v>1236750</v>
          </cell>
          <cell r="K44">
            <v>38386</v>
          </cell>
        </row>
        <row r="45">
          <cell r="B45" t="str">
            <v>CW-BTA090-F</v>
          </cell>
          <cell r="C45" t="str">
            <v>BTA090</v>
          </cell>
          <cell r="D45" t="str">
            <v>F</v>
          </cell>
          <cell r="F45" t="str">
            <v>0581430167</v>
          </cell>
          <cell r="G45" t="str">
            <v>Cellco Partnership d/b/a Verizon Wireless</v>
          </cell>
          <cell r="H45">
            <v>63</v>
          </cell>
          <cell r="I45">
            <v>1155000</v>
          </cell>
          <cell r="J45">
            <v>1155000</v>
          </cell>
          <cell r="K45">
            <v>38393</v>
          </cell>
        </row>
        <row r="46">
          <cell r="B46" t="str">
            <v>CW-BTA093-C3</v>
          </cell>
          <cell r="C46" t="str">
            <v>BTA093</v>
          </cell>
          <cell r="D46" t="str">
            <v>C3</v>
          </cell>
          <cell r="F46" t="str">
            <v>0581455272</v>
          </cell>
          <cell r="G46" t="str">
            <v>Vista PCS, LLC</v>
          </cell>
          <cell r="H46">
            <v>61</v>
          </cell>
          <cell r="I46">
            <v>233000</v>
          </cell>
          <cell r="J46">
            <v>233000</v>
          </cell>
          <cell r="K46">
            <v>38392</v>
          </cell>
        </row>
        <row r="47">
          <cell r="B47" t="str">
            <v>CW-BTA093-C4</v>
          </cell>
          <cell r="C47" t="str">
            <v>BTA093</v>
          </cell>
          <cell r="D47" t="str">
            <v>C4</v>
          </cell>
          <cell r="F47" t="str">
            <v>0581536056</v>
          </cell>
          <cell r="G47" t="str">
            <v>Carroll Wireless, LP</v>
          </cell>
          <cell r="H47">
            <v>38</v>
          </cell>
          <cell r="I47">
            <v>233000</v>
          </cell>
          <cell r="J47">
            <v>233000</v>
          </cell>
          <cell r="K47">
            <v>38387</v>
          </cell>
        </row>
        <row r="48">
          <cell r="B48" t="str">
            <v>CW-BTA093-C5</v>
          </cell>
          <cell r="C48" t="str">
            <v>BTA093</v>
          </cell>
          <cell r="D48" t="str">
            <v>C5</v>
          </cell>
          <cell r="F48" t="str">
            <v>0581659352</v>
          </cell>
          <cell r="G48" t="str">
            <v>CSM Wireless, LLC</v>
          </cell>
          <cell r="H48">
            <v>60</v>
          </cell>
          <cell r="I48">
            <v>233000</v>
          </cell>
          <cell r="J48">
            <v>174750</v>
          </cell>
          <cell r="K48">
            <v>38392</v>
          </cell>
        </row>
        <row r="49">
          <cell r="B49" t="str">
            <v>CW-BTA095-C3</v>
          </cell>
          <cell r="C49" t="str">
            <v>BTA095</v>
          </cell>
          <cell r="D49" t="str">
            <v>C3</v>
          </cell>
          <cell r="F49" t="str">
            <v>0581455272</v>
          </cell>
          <cell r="G49" t="str">
            <v>Vista PCS, LLC</v>
          </cell>
          <cell r="H49">
            <v>54</v>
          </cell>
          <cell r="I49">
            <v>12752000</v>
          </cell>
          <cell r="J49">
            <v>12752000</v>
          </cell>
          <cell r="K49">
            <v>38391</v>
          </cell>
        </row>
        <row r="50">
          <cell r="B50" t="str">
            <v>CW-BTA095-C4</v>
          </cell>
          <cell r="C50" t="str">
            <v>BTA095</v>
          </cell>
          <cell r="D50" t="str">
            <v>C4</v>
          </cell>
          <cell r="F50" t="str">
            <v>0581659352</v>
          </cell>
          <cell r="G50" t="str">
            <v>CSM Wireless, LLC</v>
          </cell>
          <cell r="H50">
            <v>52</v>
          </cell>
          <cell r="I50">
            <v>12440000</v>
          </cell>
          <cell r="J50">
            <v>12440000</v>
          </cell>
          <cell r="K50">
            <v>38391</v>
          </cell>
        </row>
        <row r="51">
          <cell r="B51" t="str">
            <v>CW-BTA095-C5</v>
          </cell>
          <cell r="C51" t="str">
            <v>BTA095</v>
          </cell>
          <cell r="D51" t="str">
            <v>C5</v>
          </cell>
          <cell r="F51" t="str">
            <v>0581631143</v>
          </cell>
          <cell r="G51" t="str">
            <v>Wirefree Partners III, LLC</v>
          </cell>
          <cell r="H51">
            <v>52</v>
          </cell>
          <cell r="I51">
            <v>12859000</v>
          </cell>
          <cell r="J51">
            <v>9644250</v>
          </cell>
          <cell r="K51">
            <v>38391</v>
          </cell>
        </row>
        <row r="52">
          <cell r="B52" t="str">
            <v>CW-BTA096-C1</v>
          </cell>
          <cell r="C52" t="str">
            <v>BTA096</v>
          </cell>
          <cell r="D52" t="str">
            <v>C1</v>
          </cell>
          <cell r="F52" t="str">
            <v>0581455272</v>
          </cell>
          <cell r="G52" t="str">
            <v>Vista PCS, LLC</v>
          </cell>
          <cell r="H52">
            <v>70</v>
          </cell>
          <cell r="I52">
            <v>474000</v>
          </cell>
          <cell r="J52">
            <v>474000</v>
          </cell>
          <cell r="K52">
            <v>38393</v>
          </cell>
        </row>
        <row r="53">
          <cell r="B53" t="str">
            <v>CW-BTA098-C1</v>
          </cell>
          <cell r="C53" t="str">
            <v>BTA098</v>
          </cell>
          <cell r="D53" t="str">
            <v>C1</v>
          </cell>
          <cell r="F53" t="str">
            <v>0581455272</v>
          </cell>
          <cell r="G53" t="str">
            <v>Vista PCS, LLC</v>
          </cell>
          <cell r="H53">
            <v>1</v>
          </cell>
          <cell r="I53">
            <v>326000</v>
          </cell>
          <cell r="J53">
            <v>326000</v>
          </cell>
          <cell r="K53">
            <v>38378</v>
          </cell>
        </row>
        <row r="54">
          <cell r="B54" t="str">
            <v>CW-BTA098-F</v>
          </cell>
          <cell r="C54" t="str">
            <v>BTA098</v>
          </cell>
          <cell r="D54" t="str">
            <v>F</v>
          </cell>
          <cell r="F54" t="str">
            <v>FCC999999</v>
          </cell>
          <cell r="G54" t="str">
            <v>FCC</v>
          </cell>
          <cell r="H54">
            <v>0</v>
          </cell>
          <cell r="I54">
            <v>0</v>
          </cell>
          <cell r="J54">
            <v>0</v>
          </cell>
          <cell r="K54">
            <v>38378</v>
          </cell>
        </row>
        <row r="55">
          <cell r="B55" t="str">
            <v>CW-BTA104-F</v>
          </cell>
          <cell r="C55" t="str">
            <v>BTA104</v>
          </cell>
          <cell r="D55" t="str">
            <v>F</v>
          </cell>
          <cell r="F55" t="str">
            <v>0581536056</v>
          </cell>
          <cell r="G55" t="str">
            <v>Carroll Wireless, LP</v>
          </cell>
          <cell r="H55">
            <v>64</v>
          </cell>
          <cell r="I55">
            <v>685000</v>
          </cell>
          <cell r="J55">
            <v>513750</v>
          </cell>
          <cell r="K55">
            <v>38393</v>
          </cell>
        </row>
        <row r="56">
          <cell r="B56" t="str">
            <v>CW-BTA106-C3</v>
          </cell>
          <cell r="C56" t="str">
            <v>BTA106</v>
          </cell>
          <cell r="D56" t="str">
            <v>C3</v>
          </cell>
          <cell r="F56" t="str">
            <v>0581455272</v>
          </cell>
          <cell r="G56" t="str">
            <v>Vista PCS, LLC</v>
          </cell>
          <cell r="H56">
            <v>1</v>
          </cell>
          <cell r="I56">
            <v>3050000</v>
          </cell>
          <cell r="J56">
            <v>3050000</v>
          </cell>
          <cell r="K56">
            <v>38378</v>
          </cell>
        </row>
        <row r="57">
          <cell r="B57" t="str">
            <v>CW-BTA106-C4</v>
          </cell>
          <cell r="C57" t="str">
            <v>BTA106</v>
          </cell>
          <cell r="D57" t="str">
            <v>C4</v>
          </cell>
          <cell r="F57" t="str">
            <v>0581656374</v>
          </cell>
          <cell r="G57" t="str">
            <v>Edge Mobile, LLC</v>
          </cell>
          <cell r="H57">
            <v>7</v>
          </cell>
          <cell r="I57">
            <v>3050000</v>
          </cell>
          <cell r="J57">
            <v>3050000</v>
          </cell>
          <cell r="K57">
            <v>38379</v>
          </cell>
        </row>
        <row r="58">
          <cell r="B58" t="str">
            <v>CW-BTA106-C5</v>
          </cell>
          <cell r="C58" t="str">
            <v>BTA106</v>
          </cell>
          <cell r="D58" t="str">
            <v>C5</v>
          </cell>
          <cell r="F58" t="str">
            <v>0581631143</v>
          </cell>
          <cell r="G58" t="str">
            <v>Wirefree Partners III, LLC</v>
          </cell>
          <cell r="H58">
            <v>6</v>
          </cell>
          <cell r="I58">
            <v>3393000</v>
          </cell>
          <cell r="J58">
            <v>2544750</v>
          </cell>
          <cell r="K58">
            <v>38379</v>
          </cell>
        </row>
        <row r="59">
          <cell r="B59" t="str">
            <v>CW-BTA110-C4</v>
          </cell>
          <cell r="C59" t="str">
            <v>BTA110</v>
          </cell>
          <cell r="D59" t="str">
            <v>C4</v>
          </cell>
          <cell r="F59" t="str">
            <v>0580952079</v>
          </cell>
          <cell r="G59" t="str">
            <v>Cook Inlet/VS GSM VII PCS, LLC</v>
          </cell>
          <cell r="H59">
            <v>12</v>
          </cell>
          <cell r="I59">
            <v>15766000</v>
          </cell>
          <cell r="J59">
            <v>11824500</v>
          </cell>
          <cell r="K59">
            <v>38380</v>
          </cell>
        </row>
        <row r="60">
          <cell r="B60" t="str">
            <v>CW-BTA110-C5</v>
          </cell>
          <cell r="C60" t="str">
            <v>BTA110</v>
          </cell>
          <cell r="D60" t="str">
            <v>C5</v>
          </cell>
          <cell r="F60" t="str">
            <v>0581656374</v>
          </cell>
          <cell r="G60" t="str">
            <v>Edge Mobile, LLC</v>
          </cell>
          <cell r="H60">
            <v>2</v>
          </cell>
          <cell r="I60">
            <v>15596000</v>
          </cell>
          <cell r="J60">
            <v>15596000</v>
          </cell>
          <cell r="K60">
            <v>38378</v>
          </cell>
        </row>
        <row r="61">
          <cell r="B61" t="str">
            <v>CW-BTA110-E</v>
          </cell>
          <cell r="C61" t="str">
            <v>BTA110</v>
          </cell>
          <cell r="D61" t="str">
            <v>E</v>
          </cell>
          <cell r="F61" t="str">
            <v>0581457364</v>
          </cell>
          <cell r="G61" t="str">
            <v>N.E. Colorado Wireless Technologies, Inc.</v>
          </cell>
          <cell r="H61">
            <v>55</v>
          </cell>
          <cell r="I61">
            <v>487000</v>
          </cell>
          <cell r="J61">
            <v>487000</v>
          </cell>
          <cell r="K61">
            <v>38392</v>
          </cell>
        </row>
        <row r="62">
          <cell r="B62" t="str">
            <v>CW-BTA117-C1</v>
          </cell>
          <cell r="C62" t="str">
            <v>BTA117</v>
          </cell>
          <cell r="D62" t="str">
            <v>C1</v>
          </cell>
          <cell r="F62" t="str">
            <v>0581455272</v>
          </cell>
          <cell r="G62" t="str">
            <v>Vista PCS, LLC</v>
          </cell>
          <cell r="H62">
            <v>61</v>
          </cell>
          <cell r="I62">
            <v>291000</v>
          </cell>
          <cell r="J62">
            <v>291000</v>
          </cell>
          <cell r="K62">
            <v>38392</v>
          </cell>
        </row>
        <row r="63">
          <cell r="B63" t="str">
            <v>CW-BTA127-C1</v>
          </cell>
          <cell r="C63" t="str">
            <v>BTA127</v>
          </cell>
          <cell r="D63" t="str">
            <v>C1</v>
          </cell>
          <cell r="F63" t="str">
            <v>FCC999999</v>
          </cell>
          <cell r="G63" t="str">
            <v>FCC</v>
          </cell>
          <cell r="H63">
            <v>0</v>
          </cell>
          <cell r="I63">
            <v>0</v>
          </cell>
          <cell r="J63">
            <v>0</v>
          </cell>
          <cell r="K63">
            <v>38378</v>
          </cell>
        </row>
        <row r="64">
          <cell r="B64" t="str">
            <v>CW-BTA128-C3</v>
          </cell>
          <cell r="C64" t="str">
            <v>BTA128</v>
          </cell>
          <cell r="D64" t="str">
            <v>C3</v>
          </cell>
          <cell r="F64" t="str">
            <v>0581703267</v>
          </cell>
          <cell r="G64" t="str">
            <v>Alaska Native Broadband 1 License, LLC</v>
          </cell>
          <cell r="H64">
            <v>36</v>
          </cell>
          <cell r="I64">
            <v>11177000</v>
          </cell>
          <cell r="J64">
            <v>11177000</v>
          </cell>
          <cell r="K64">
            <v>38387</v>
          </cell>
        </row>
        <row r="65">
          <cell r="B65" t="str">
            <v>CW-BTA135-C3</v>
          </cell>
          <cell r="C65" t="str">
            <v>BTA135</v>
          </cell>
          <cell r="D65" t="str">
            <v>C3</v>
          </cell>
          <cell r="F65" t="str">
            <v>0581455272</v>
          </cell>
          <cell r="G65" t="str">
            <v>Vista PCS, LLC</v>
          </cell>
          <cell r="H65">
            <v>61</v>
          </cell>
          <cell r="I65">
            <v>1309000</v>
          </cell>
          <cell r="J65">
            <v>1309000</v>
          </cell>
          <cell r="K65">
            <v>38392</v>
          </cell>
        </row>
        <row r="66">
          <cell r="B66" t="str">
            <v>CW-BTA135-C4</v>
          </cell>
          <cell r="C66" t="str">
            <v>BTA135</v>
          </cell>
          <cell r="D66" t="str">
            <v>C4</v>
          </cell>
          <cell r="F66" t="str">
            <v>FCC999999</v>
          </cell>
          <cell r="G66" t="str">
            <v>FCC</v>
          </cell>
          <cell r="H66">
            <v>0</v>
          </cell>
          <cell r="I66">
            <v>0</v>
          </cell>
          <cell r="J66">
            <v>0</v>
          </cell>
          <cell r="K66">
            <v>38378</v>
          </cell>
        </row>
        <row r="67">
          <cell r="B67" t="str">
            <v>CW-BTA135-C5</v>
          </cell>
          <cell r="C67" t="str">
            <v>BTA135</v>
          </cell>
          <cell r="D67" t="str">
            <v>C5</v>
          </cell>
          <cell r="F67" t="str">
            <v>FCC999999</v>
          </cell>
          <cell r="G67" t="str">
            <v>FCC</v>
          </cell>
          <cell r="H67">
            <v>0</v>
          </cell>
          <cell r="I67">
            <v>0</v>
          </cell>
          <cell r="J67">
            <v>0</v>
          </cell>
          <cell r="K67">
            <v>38378</v>
          </cell>
        </row>
        <row r="68">
          <cell r="B68" t="str">
            <v>CW-BTA138-C1</v>
          </cell>
          <cell r="C68" t="str">
            <v>BTA138</v>
          </cell>
          <cell r="D68" t="str">
            <v>C1</v>
          </cell>
          <cell r="F68" t="str">
            <v>0581455272</v>
          </cell>
          <cell r="G68" t="str">
            <v>Vista PCS, LLC</v>
          </cell>
          <cell r="H68">
            <v>18</v>
          </cell>
          <cell r="I68">
            <v>712000</v>
          </cell>
          <cell r="J68">
            <v>712000</v>
          </cell>
          <cell r="K68">
            <v>38384</v>
          </cell>
        </row>
        <row r="69">
          <cell r="B69" t="str">
            <v>CW-BTA142-C1</v>
          </cell>
          <cell r="C69" t="str">
            <v>BTA142</v>
          </cell>
          <cell r="D69" t="str">
            <v>C1</v>
          </cell>
          <cell r="F69" t="str">
            <v>0581455272</v>
          </cell>
          <cell r="G69" t="str">
            <v>Vista PCS, LLC</v>
          </cell>
          <cell r="H69">
            <v>17</v>
          </cell>
          <cell r="I69">
            <v>295000</v>
          </cell>
          <cell r="J69">
            <v>295000</v>
          </cell>
          <cell r="K69">
            <v>38384</v>
          </cell>
        </row>
        <row r="70">
          <cell r="B70" t="str">
            <v>CW-BTA146-C1</v>
          </cell>
          <cell r="C70" t="str">
            <v>BTA146</v>
          </cell>
          <cell r="D70" t="str">
            <v>C1</v>
          </cell>
          <cell r="F70" t="str">
            <v>0581912295</v>
          </cell>
          <cell r="G70" t="str">
            <v>Peter T. Akemann</v>
          </cell>
          <cell r="H70">
            <v>2</v>
          </cell>
          <cell r="I70">
            <v>430000</v>
          </cell>
          <cell r="J70">
            <v>430000</v>
          </cell>
          <cell r="K70">
            <v>38378</v>
          </cell>
        </row>
        <row r="71">
          <cell r="B71" t="str">
            <v>CW-BTA149-C3</v>
          </cell>
          <cell r="C71" t="str">
            <v>BTA149</v>
          </cell>
          <cell r="D71" t="str">
            <v>C3</v>
          </cell>
          <cell r="F71" t="str">
            <v>0581901106</v>
          </cell>
          <cell r="G71" t="str">
            <v>Union Telephone Company</v>
          </cell>
          <cell r="H71">
            <v>12</v>
          </cell>
          <cell r="I71">
            <v>396000</v>
          </cell>
          <cell r="J71">
            <v>396000</v>
          </cell>
          <cell r="K71">
            <v>38380</v>
          </cell>
        </row>
        <row r="72">
          <cell r="B72" t="str">
            <v>CW-BTA149-C4</v>
          </cell>
          <cell r="C72" t="str">
            <v>BTA149</v>
          </cell>
          <cell r="D72" t="str">
            <v>C4</v>
          </cell>
          <cell r="F72" t="str">
            <v>0581656374</v>
          </cell>
          <cell r="G72" t="str">
            <v>Edge Mobile, LLC</v>
          </cell>
          <cell r="H72">
            <v>11</v>
          </cell>
          <cell r="I72">
            <v>396000</v>
          </cell>
          <cell r="J72">
            <v>396000</v>
          </cell>
          <cell r="K72">
            <v>38380</v>
          </cell>
        </row>
        <row r="73">
          <cell r="B73" t="str">
            <v>CW-BTA149-C5</v>
          </cell>
          <cell r="C73" t="str">
            <v>BTA149</v>
          </cell>
          <cell r="D73" t="str">
            <v>C5</v>
          </cell>
          <cell r="F73" t="str">
            <v>0581457364</v>
          </cell>
          <cell r="G73" t="str">
            <v>N.E. Colorado Wireless Technologies, Inc.</v>
          </cell>
          <cell r="H73">
            <v>1</v>
          </cell>
          <cell r="I73">
            <v>377000</v>
          </cell>
          <cell r="J73">
            <v>320450</v>
          </cell>
          <cell r="K73">
            <v>38378</v>
          </cell>
        </row>
        <row r="74">
          <cell r="B74" t="str">
            <v>CW-BTA159-C4</v>
          </cell>
          <cell r="C74" t="str">
            <v>BTA159</v>
          </cell>
          <cell r="D74" t="str">
            <v>C4</v>
          </cell>
          <cell r="F74" t="str">
            <v>0580952079</v>
          </cell>
          <cell r="G74" t="str">
            <v>Cook Inlet/VS GSM VII PCS, LLC</v>
          </cell>
          <cell r="H74">
            <v>40</v>
          </cell>
          <cell r="I74">
            <v>626000</v>
          </cell>
          <cell r="J74">
            <v>626000</v>
          </cell>
          <cell r="K74">
            <v>38390</v>
          </cell>
        </row>
        <row r="75">
          <cell r="B75" t="str">
            <v>CW-BTA159-C5</v>
          </cell>
          <cell r="C75" t="str">
            <v>BTA159</v>
          </cell>
          <cell r="D75" t="str">
            <v>C5</v>
          </cell>
          <cell r="F75" t="str">
            <v>0581429561</v>
          </cell>
          <cell r="G75" t="str">
            <v>Royal Street Communications, LLC</v>
          </cell>
          <cell r="H75">
            <v>67</v>
          </cell>
          <cell r="I75">
            <v>845000</v>
          </cell>
          <cell r="J75">
            <v>633750</v>
          </cell>
          <cell r="K75">
            <v>38393</v>
          </cell>
        </row>
        <row r="76">
          <cell r="B76" t="str">
            <v>CW-BTA162-E</v>
          </cell>
          <cell r="C76" t="str">
            <v>BTA162</v>
          </cell>
          <cell r="D76" t="str">
            <v>E</v>
          </cell>
          <cell r="F76" t="str">
            <v>0581631143</v>
          </cell>
          <cell r="G76" t="str">
            <v>Wirefree Partners III, LLC</v>
          </cell>
          <cell r="H76">
            <v>10</v>
          </cell>
          <cell r="I76">
            <v>216000</v>
          </cell>
          <cell r="J76">
            <v>216000</v>
          </cell>
          <cell r="K76">
            <v>38380</v>
          </cell>
        </row>
        <row r="77">
          <cell r="B77" t="str">
            <v>CW-BTA166-C1</v>
          </cell>
          <cell r="C77" t="str">
            <v>BTA166</v>
          </cell>
          <cell r="D77" t="str">
            <v>C1</v>
          </cell>
          <cell r="F77" t="str">
            <v>0581455272</v>
          </cell>
          <cell r="G77" t="str">
            <v>Vista PCS, LLC</v>
          </cell>
          <cell r="H77">
            <v>2</v>
          </cell>
          <cell r="I77">
            <v>457000</v>
          </cell>
          <cell r="J77">
            <v>457000</v>
          </cell>
          <cell r="K77">
            <v>38378</v>
          </cell>
        </row>
        <row r="78">
          <cell r="B78" t="str">
            <v>CW-BTA166-F</v>
          </cell>
          <cell r="C78" t="str">
            <v>BTA166</v>
          </cell>
          <cell r="D78" t="str">
            <v>F</v>
          </cell>
          <cell r="F78" t="str">
            <v>FCC999999</v>
          </cell>
          <cell r="G78" t="str">
            <v>FCC</v>
          </cell>
          <cell r="H78">
            <v>0</v>
          </cell>
          <cell r="I78">
            <v>0</v>
          </cell>
          <cell r="J78">
            <v>0</v>
          </cell>
          <cell r="K78">
            <v>38378</v>
          </cell>
        </row>
        <row r="79">
          <cell r="B79" t="str">
            <v>CW-BTA167-D</v>
          </cell>
          <cell r="C79" t="str">
            <v>BTA167</v>
          </cell>
          <cell r="D79" t="str">
            <v>D</v>
          </cell>
          <cell r="F79" t="str">
            <v>0581728273</v>
          </cell>
          <cell r="G79" t="str">
            <v>The Eezinet Corporation</v>
          </cell>
          <cell r="H79">
            <v>2</v>
          </cell>
          <cell r="I79">
            <v>23000</v>
          </cell>
          <cell r="J79">
            <v>23000</v>
          </cell>
          <cell r="K79">
            <v>38378</v>
          </cell>
        </row>
        <row r="80">
          <cell r="B80" t="str">
            <v>CW-BTA174-C3</v>
          </cell>
          <cell r="C80" t="str">
            <v>BTA174</v>
          </cell>
          <cell r="D80" t="str">
            <v>C3</v>
          </cell>
          <cell r="F80" t="str">
            <v>0581536056</v>
          </cell>
          <cell r="G80" t="str">
            <v>Carroll Wireless, LP</v>
          </cell>
          <cell r="H80">
            <v>43</v>
          </cell>
          <cell r="I80">
            <v>17707000</v>
          </cell>
          <cell r="J80">
            <v>17707000</v>
          </cell>
          <cell r="K80">
            <v>38390</v>
          </cell>
        </row>
        <row r="81">
          <cell r="B81" t="str">
            <v>CW-BTA174-C4</v>
          </cell>
          <cell r="C81" t="str">
            <v>BTA174</v>
          </cell>
          <cell r="D81" t="str">
            <v>C4</v>
          </cell>
          <cell r="F81" t="str">
            <v>0581631143</v>
          </cell>
          <cell r="G81" t="str">
            <v>Wirefree Partners III, LLC</v>
          </cell>
          <cell r="H81">
            <v>37</v>
          </cell>
          <cell r="I81">
            <v>18238000</v>
          </cell>
          <cell r="J81">
            <v>18238000</v>
          </cell>
          <cell r="K81">
            <v>38387</v>
          </cell>
        </row>
        <row r="82">
          <cell r="B82" t="str">
            <v>CW-BTA174-C5</v>
          </cell>
          <cell r="C82" t="str">
            <v>BTA174</v>
          </cell>
          <cell r="D82" t="str">
            <v>C5</v>
          </cell>
          <cell r="F82" t="str">
            <v>0581430167</v>
          </cell>
          <cell r="G82" t="str">
            <v>Cellco Partnership d/b/a Verizon Wireless</v>
          </cell>
          <cell r="H82">
            <v>36</v>
          </cell>
          <cell r="I82">
            <v>28338000</v>
          </cell>
          <cell r="J82">
            <v>28338000</v>
          </cell>
          <cell r="K82">
            <v>38387</v>
          </cell>
        </row>
        <row r="83">
          <cell r="B83" t="str">
            <v>CW-BTA178-F</v>
          </cell>
          <cell r="C83" t="str">
            <v>BTA178</v>
          </cell>
          <cell r="D83" t="str">
            <v>F</v>
          </cell>
          <cell r="F83" t="str">
            <v>0581728273</v>
          </cell>
          <cell r="G83" t="str">
            <v>The Eezinet Corporation</v>
          </cell>
          <cell r="H83">
            <v>72</v>
          </cell>
          <cell r="I83">
            <v>114000</v>
          </cell>
          <cell r="J83">
            <v>85500</v>
          </cell>
          <cell r="K83">
            <v>38394</v>
          </cell>
        </row>
        <row r="84">
          <cell r="B84" t="str">
            <v>CW-BTA179-C4</v>
          </cell>
          <cell r="C84" t="str">
            <v>BTA179</v>
          </cell>
          <cell r="D84" t="str">
            <v>C4</v>
          </cell>
          <cell r="F84" t="str">
            <v>0581455272</v>
          </cell>
          <cell r="G84" t="str">
            <v>Vista PCS, LLC</v>
          </cell>
          <cell r="H84">
            <v>72</v>
          </cell>
          <cell r="I84">
            <v>3205000</v>
          </cell>
          <cell r="J84">
            <v>3205000</v>
          </cell>
          <cell r="K84">
            <v>38394</v>
          </cell>
        </row>
        <row r="85">
          <cell r="B85" t="str">
            <v>CW-BTA179-C5</v>
          </cell>
          <cell r="C85" t="str">
            <v>BTA179</v>
          </cell>
          <cell r="D85" t="str">
            <v>C5</v>
          </cell>
          <cell r="F85" t="str">
            <v>0580952079</v>
          </cell>
          <cell r="G85" t="str">
            <v>Cook Inlet/VS GSM VII PCS, LLC</v>
          </cell>
          <cell r="H85">
            <v>73</v>
          </cell>
          <cell r="I85">
            <v>3713000</v>
          </cell>
          <cell r="J85">
            <v>2784750</v>
          </cell>
          <cell r="K85">
            <v>38394</v>
          </cell>
        </row>
        <row r="86">
          <cell r="B86" t="str">
            <v>CW-BTA189-C3</v>
          </cell>
          <cell r="C86" t="str">
            <v>BTA189</v>
          </cell>
          <cell r="D86" t="str">
            <v>C3</v>
          </cell>
          <cell r="F86" t="str">
            <v>0581536056</v>
          </cell>
          <cell r="G86" t="str">
            <v>Carroll Wireless, LP</v>
          </cell>
          <cell r="H86">
            <v>43</v>
          </cell>
          <cell r="I86">
            <v>539000</v>
          </cell>
          <cell r="J86">
            <v>539000</v>
          </cell>
          <cell r="K86">
            <v>38390</v>
          </cell>
        </row>
        <row r="87">
          <cell r="B87" t="str">
            <v>CW-BTA189-C4</v>
          </cell>
          <cell r="C87" t="str">
            <v>BTA189</v>
          </cell>
          <cell r="D87" t="str">
            <v>C4</v>
          </cell>
          <cell r="F87" t="str">
            <v>0581455272</v>
          </cell>
          <cell r="G87" t="str">
            <v>Vista PCS, LLC</v>
          </cell>
          <cell r="H87">
            <v>47</v>
          </cell>
          <cell r="I87">
            <v>539000</v>
          </cell>
          <cell r="J87">
            <v>539000</v>
          </cell>
          <cell r="K87">
            <v>38391</v>
          </cell>
        </row>
        <row r="88">
          <cell r="B88" t="str">
            <v>CW-BTA189-C5</v>
          </cell>
          <cell r="C88" t="str">
            <v>BTA189</v>
          </cell>
          <cell r="D88" t="str">
            <v>C5</v>
          </cell>
          <cell r="F88" t="str">
            <v>0581645261</v>
          </cell>
          <cell r="G88" t="str">
            <v>Lafayette Communications Company L.L.C.</v>
          </cell>
          <cell r="H88">
            <v>11</v>
          </cell>
          <cell r="I88">
            <v>513000</v>
          </cell>
          <cell r="J88">
            <v>384750</v>
          </cell>
          <cell r="K88">
            <v>38380</v>
          </cell>
        </row>
        <row r="89">
          <cell r="B89" t="str">
            <v>CW-BTA194-E</v>
          </cell>
          <cell r="C89" t="str">
            <v>BTA194</v>
          </cell>
          <cell r="D89" t="str">
            <v>E</v>
          </cell>
          <cell r="F89" t="str">
            <v>0581437165</v>
          </cell>
          <cell r="G89" t="str">
            <v>NSIGHTTEL WIRELESS, LLC</v>
          </cell>
          <cell r="H89">
            <v>7</v>
          </cell>
          <cell r="I89">
            <v>71000</v>
          </cell>
          <cell r="J89">
            <v>71000</v>
          </cell>
          <cell r="K89">
            <v>38379</v>
          </cell>
        </row>
        <row r="90">
          <cell r="B90" t="str">
            <v>CW-BTA194-F</v>
          </cell>
          <cell r="C90" t="str">
            <v>BTA194</v>
          </cell>
          <cell r="D90" t="str">
            <v>F</v>
          </cell>
          <cell r="F90" t="str">
            <v>FCC999999</v>
          </cell>
          <cell r="G90" t="str">
            <v>FCC</v>
          </cell>
          <cell r="H90">
            <v>0</v>
          </cell>
          <cell r="I90">
            <v>0</v>
          </cell>
          <cell r="J90">
            <v>0</v>
          </cell>
          <cell r="K90">
            <v>38378</v>
          </cell>
        </row>
        <row r="91">
          <cell r="B91" t="str">
            <v>CW-BTA196-C3</v>
          </cell>
          <cell r="C91" t="str">
            <v>BTA196</v>
          </cell>
          <cell r="D91" t="str">
            <v>C3</v>
          </cell>
          <cell r="F91" t="str">
            <v>0581455272</v>
          </cell>
          <cell r="G91" t="str">
            <v>Vista PCS, LLC</v>
          </cell>
          <cell r="H91">
            <v>15</v>
          </cell>
          <cell r="I91">
            <v>103104000</v>
          </cell>
          <cell r="J91">
            <v>103104000</v>
          </cell>
          <cell r="K91">
            <v>38383</v>
          </cell>
        </row>
        <row r="92">
          <cell r="B92" t="str">
            <v>CW-BTA196-C4</v>
          </cell>
          <cell r="C92" t="str">
            <v>BTA196</v>
          </cell>
          <cell r="D92" t="str">
            <v>C4</v>
          </cell>
          <cell r="F92" t="str">
            <v>0581737362</v>
          </cell>
          <cell r="G92" t="str">
            <v>Cricket Licensee (Reauction), Inc.</v>
          </cell>
          <cell r="H92">
            <v>13</v>
          </cell>
          <cell r="I92">
            <v>94742000</v>
          </cell>
          <cell r="J92">
            <v>94742000</v>
          </cell>
          <cell r="K92">
            <v>38383</v>
          </cell>
        </row>
        <row r="93">
          <cell r="B93" t="str">
            <v>CW-BTA203-C1</v>
          </cell>
          <cell r="C93" t="str">
            <v>BTA203</v>
          </cell>
          <cell r="D93" t="str">
            <v>C1</v>
          </cell>
          <cell r="F93" t="str">
            <v>0581455272</v>
          </cell>
          <cell r="G93" t="str">
            <v>Vista PCS, LLC</v>
          </cell>
          <cell r="H93">
            <v>17</v>
          </cell>
          <cell r="I93">
            <v>202000</v>
          </cell>
          <cell r="J93">
            <v>202000</v>
          </cell>
          <cell r="K93">
            <v>38384</v>
          </cell>
        </row>
        <row r="94">
          <cell r="B94" t="str">
            <v>CW-BTA204-C3</v>
          </cell>
          <cell r="C94" t="str">
            <v>BTA204</v>
          </cell>
          <cell r="D94" t="str">
            <v>C3</v>
          </cell>
          <cell r="F94" t="str">
            <v>0580952079</v>
          </cell>
          <cell r="G94" t="str">
            <v>Cook Inlet/VS GSM VII PCS, LLC</v>
          </cell>
          <cell r="H94">
            <v>30</v>
          </cell>
          <cell r="I94">
            <v>7961000</v>
          </cell>
          <cell r="J94">
            <v>7961000</v>
          </cell>
          <cell r="K94">
            <v>38386</v>
          </cell>
        </row>
        <row r="95">
          <cell r="B95" t="str">
            <v>CW-BTA204-C4</v>
          </cell>
          <cell r="C95" t="str">
            <v>BTA204</v>
          </cell>
          <cell r="D95" t="str">
            <v>C4</v>
          </cell>
          <cell r="F95" t="str">
            <v>0581536056</v>
          </cell>
          <cell r="G95" t="str">
            <v>Carroll Wireless, LP</v>
          </cell>
          <cell r="H95">
            <v>31</v>
          </cell>
          <cell r="I95">
            <v>8026000</v>
          </cell>
          <cell r="J95">
            <v>8026000</v>
          </cell>
          <cell r="K95">
            <v>38386</v>
          </cell>
        </row>
        <row r="96">
          <cell r="B96" t="str">
            <v>CW-BTA204-C5</v>
          </cell>
          <cell r="C96" t="str">
            <v>BTA204</v>
          </cell>
          <cell r="D96" t="str">
            <v>C5</v>
          </cell>
          <cell r="F96" t="str">
            <v>0581659352</v>
          </cell>
          <cell r="G96" t="str">
            <v>CSM Wireless, LLC</v>
          </cell>
          <cell r="H96">
            <v>53</v>
          </cell>
          <cell r="I96">
            <v>9998000</v>
          </cell>
          <cell r="J96">
            <v>7498500</v>
          </cell>
          <cell r="K96">
            <v>38391</v>
          </cell>
        </row>
        <row r="97">
          <cell r="B97" t="str">
            <v>CW-BTA206-E</v>
          </cell>
          <cell r="C97" t="str">
            <v>BTA206</v>
          </cell>
          <cell r="D97" t="str">
            <v>E</v>
          </cell>
          <cell r="F97" t="str">
            <v>0581437165</v>
          </cell>
          <cell r="G97" t="str">
            <v>NSIGHTTEL WIRELESS, LLC</v>
          </cell>
          <cell r="H97">
            <v>5</v>
          </cell>
          <cell r="I97">
            <v>69000</v>
          </cell>
          <cell r="J97">
            <v>69000</v>
          </cell>
          <cell r="K97">
            <v>38379</v>
          </cell>
        </row>
        <row r="98">
          <cell r="B98" t="str">
            <v>CW-BTA207-D</v>
          </cell>
          <cell r="C98" t="str">
            <v>BTA207</v>
          </cell>
          <cell r="D98" t="str">
            <v>D</v>
          </cell>
          <cell r="F98" t="str">
            <v>0581430167</v>
          </cell>
          <cell r="G98" t="str">
            <v>Cellco Partnership d/b/a Verizon Wireless</v>
          </cell>
          <cell r="H98">
            <v>73</v>
          </cell>
          <cell r="I98">
            <v>88000</v>
          </cell>
          <cell r="J98">
            <v>88000</v>
          </cell>
          <cell r="K98">
            <v>38394</v>
          </cell>
        </row>
        <row r="99">
          <cell r="B99" t="str">
            <v>CW-BTA207-E</v>
          </cell>
          <cell r="C99" t="str">
            <v>BTA207</v>
          </cell>
          <cell r="D99" t="str">
            <v>E</v>
          </cell>
          <cell r="F99" t="str">
            <v>0581437165</v>
          </cell>
          <cell r="G99" t="str">
            <v>NSIGHTTEL WIRELESS, LLC</v>
          </cell>
          <cell r="H99">
            <v>72</v>
          </cell>
          <cell r="I99">
            <v>98000</v>
          </cell>
          <cell r="J99">
            <v>98000</v>
          </cell>
          <cell r="K99">
            <v>38394</v>
          </cell>
        </row>
        <row r="100">
          <cell r="B100" t="str">
            <v>CW-BTA212-C3</v>
          </cell>
          <cell r="C100" t="str">
            <v>BTA212</v>
          </cell>
          <cell r="D100" t="str">
            <v>C3</v>
          </cell>
          <cell r="F100" t="str">
            <v>0580952079</v>
          </cell>
          <cell r="G100" t="str">
            <v>Cook Inlet/VS GSM VII PCS, LLC</v>
          </cell>
          <cell r="H100">
            <v>3</v>
          </cell>
          <cell r="I100">
            <v>3822000</v>
          </cell>
          <cell r="J100">
            <v>3822000</v>
          </cell>
          <cell r="K100">
            <v>38378</v>
          </cell>
        </row>
        <row r="101">
          <cell r="B101" t="str">
            <v>CW-BTA212-C4</v>
          </cell>
          <cell r="C101" t="str">
            <v>BTA212</v>
          </cell>
          <cell r="D101" t="str">
            <v>C4</v>
          </cell>
          <cell r="F101" t="str">
            <v>0581429561</v>
          </cell>
          <cell r="G101" t="str">
            <v>Royal Street Communications, LLC</v>
          </cell>
          <cell r="H101">
            <v>44</v>
          </cell>
          <cell r="I101">
            <v>4026000</v>
          </cell>
          <cell r="J101">
            <v>4026000</v>
          </cell>
          <cell r="K101">
            <v>38390</v>
          </cell>
        </row>
        <row r="102">
          <cell r="B102" t="str">
            <v>CW-BTA212-C5</v>
          </cell>
          <cell r="C102" t="str">
            <v>BTA212</v>
          </cell>
          <cell r="D102" t="str">
            <v>C5</v>
          </cell>
          <cell r="F102" t="str">
            <v>0581912295</v>
          </cell>
          <cell r="G102" t="str">
            <v>Peter T. Akemann</v>
          </cell>
          <cell r="H102">
            <v>45</v>
          </cell>
          <cell r="I102">
            <v>5143000</v>
          </cell>
          <cell r="J102">
            <v>3857250</v>
          </cell>
          <cell r="K102">
            <v>38390</v>
          </cell>
        </row>
        <row r="103">
          <cell r="B103" t="str">
            <v>CW-BTA215-C3</v>
          </cell>
          <cell r="C103" t="str">
            <v>BTA215</v>
          </cell>
          <cell r="D103" t="str">
            <v>C3</v>
          </cell>
          <cell r="F103" t="str">
            <v>0581430167</v>
          </cell>
          <cell r="G103" t="str">
            <v>Cellco Partnership d/b/a Verizon Wireless</v>
          </cell>
          <cell r="H103">
            <v>19</v>
          </cell>
          <cell r="I103">
            <v>805000</v>
          </cell>
          <cell r="J103">
            <v>805000</v>
          </cell>
          <cell r="K103">
            <v>38384</v>
          </cell>
        </row>
        <row r="104">
          <cell r="B104" t="str">
            <v>CW-BTA218-F</v>
          </cell>
          <cell r="C104" t="str">
            <v>BTA218</v>
          </cell>
          <cell r="D104" t="str">
            <v>F</v>
          </cell>
          <cell r="F104" t="str">
            <v>FCC999999</v>
          </cell>
          <cell r="G104" t="str">
            <v>FCC</v>
          </cell>
          <cell r="H104">
            <v>39</v>
          </cell>
          <cell r="I104">
            <v>0</v>
          </cell>
          <cell r="J104">
            <v>0</v>
          </cell>
          <cell r="K104">
            <v>38378</v>
          </cell>
        </row>
        <row r="105">
          <cell r="B105" t="str">
            <v>CW-BTA220-C4</v>
          </cell>
          <cell r="C105" t="str">
            <v>BTA220</v>
          </cell>
          <cell r="D105" t="str">
            <v>C4</v>
          </cell>
          <cell r="F105" t="str">
            <v>0581455272</v>
          </cell>
          <cell r="G105" t="str">
            <v>Vista PCS, LLC</v>
          </cell>
          <cell r="H105">
            <v>1</v>
          </cell>
          <cell r="I105">
            <v>371000</v>
          </cell>
          <cell r="J105">
            <v>371000</v>
          </cell>
          <cell r="K105">
            <v>38378</v>
          </cell>
        </row>
        <row r="106">
          <cell r="B106" t="str">
            <v>CW-BTA220-C5</v>
          </cell>
          <cell r="C106" t="str">
            <v>BTA220</v>
          </cell>
          <cell r="D106" t="str">
            <v>C5</v>
          </cell>
          <cell r="F106" t="str">
            <v>FCC999999</v>
          </cell>
          <cell r="G106" t="str">
            <v>FCC</v>
          </cell>
          <cell r="H106">
            <v>0</v>
          </cell>
          <cell r="I106">
            <v>0</v>
          </cell>
          <cell r="J106">
            <v>0</v>
          </cell>
          <cell r="K106">
            <v>38378</v>
          </cell>
        </row>
        <row r="107">
          <cell r="B107" t="str">
            <v>CW-BTA226-C3</v>
          </cell>
          <cell r="C107" t="str">
            <v>BTA226</v>
          </cell>
          <cell r="D107" t="str">
            <v>C3</v>
          </cell>
          <cell r="F107" t="str">
            <v>0580952079</v>
          </cell>
          <cell r="G107" t="str">
            <v>Cook Inlet/VS GSM VII PCS, LLC</v>
          </cell>
          <cell r="H107">
            <v>4</v>
          </cell>
          <cell r="I107">
            <v>11528000</v>
          </cell>
          <cell r="J107">
            <v>11528000</v>
          </cell>
          <cell r="K107">
            <v>38378</v>
          </cell>
        </row>
        <row r="108">
          <cell r="B108" t="str">
            <v>CW-BTA226-C4</v>
          </cell>
          <cell r="C108" t="str">
            <v>BTA226</v>
          </cell>
          <cell r="D108" t="str">
            <v>C4</v>
          </cell>
          <cell r="F108" t="str">
            <v>0581656374</v>
          </cell>
          <cell r="G108" t="str">
            <v>Edge Mobile, LLC</v>
          </cell>
          <cell r="H108">
            <v>48</v>
          </cell>
          <cell r="I108">
            <v>11835000</v>
          </cell>
          <cell r="J108">
            <v>11835000</v>
          </cell>
          <cell r="K108">
            <v>38391</v>
          </cell>
        </row>
        <row r="109">
          <cell r="B109" t="str">
            <v>CW-BTA226-C5</v>
          </cell>
          <cell r="C109" t="str">
            <v>BTA226</v>
          </cell>
          <cell r="D109" t="str">
            <v>C5</v>
          </cell>
          <cell r="F109" t="str">
            <v>0581737362</v>
          </cell>
          <cell r="G109" t="str">
            <v>Cricket Licensee (Reauction), Inc.</v>
          </cell>
          <cell r="H109">
            <v>57</v>
          </cell>
          <cell r="I109">
            <v>13522000</v>
          </cell>
          <cell r="J109">
            <v>13522000</v>
          </cell>
          <cell r="K109">
            <v>38392</v>
          </cell>
        </row>
        <row r="110">
          <cell r="B110" t="str">
            <v>CW-BTA229-C1</v>
          </cell>
          <cell r="C110" t="str">
            <v>BTA229</v>
          </cell>
          <cell r="D110" t="str">
            <v>C1</v>
          </cell>
          <cell r="F110" t="str">
            <v>0581455272</v>
          </cell>
          <cell r="G110" t="str">
            <v>Vista PCS, LLC</v>
          </cell>
          <cell r="H110">
            <v>53</v>
          </cell>
          <cell r="I110">
            <v>8121000</v>
          </cell>
          <cell r="J110">
            <v>8121000</v>
          </cell>
          <cell r="K110">
            <v>38391</v>
          </cell>
        </row>
        <row r="111">
          <cell r="B111" t="str">
            <v>CW-BTA231-E</v>
          </cell>
          <cell r="C111" t="str">
            <v>BTA231</v>
          </cell>
          <cell r="D111" t="str">
            <v>E</v>
          </cell>
          <cell r="F111" t="str">
            <v>0581430167</v>
          </cell>
          <cell r="G111" t="str">
            <v>Cellco Partnership d/b/a Verizon Wireless</v>
          </cell>
          <cell r="H111">
            <v>43</v>
          </cell>
          <cell r="I111">
            <v>224000</v>
          </cell>
          <cell r="J111">
            <v>224000</v>
          </cell>
          <cell r="K111">
            <v>38390</v>
          </cell>
        </row>
        <row r="112">
          <cell r="B112" t="str">
            <v>CW-BTA231-F</v>
          </cell>
          <cell r="C112" t="str">
            <v>BTA231</v>
          </cell>
          <cell r="D112" t="str">
            <v>F</v>
          </cell>
          <cell r="F112" t="str">
            <v>0581726059</v>
          </cell>
          <cell r="G112" t="str">
            <v>Lynch 3G Communications Corporation</v>
          </cell>
          <cell r="H112">
            <v>17</v>
          </cell>
          <cell r="I112">
            <v>289000</v>
          </cell>
          <cell r="J112">
            <v>289000</v>
          </cell>
          <cell r="K112">
            <v>38384</v>
          </cell>
        </row>
        <row r="113">
          <cell r="B113" t="str">
            <v>CW-BTA235-C3</v>
          </cell>
          <cell r="C113" t="str">
            <v>BTA235</v>
          </cell>
          <cell r="D113" t="str">
            <v>C3</v>
          </cell>
          <cell r="F113" t="str">
            <v>0580952079</v>
          </cell>
          <cell r="G113" t="str">
            <v>Cook Inlet/VS GSM VII PCS, LLC</v>
          </cell>
          <cell r="H113">
            <v>1</v>
          </cell>
          <cell r="I113">
            <v>413000</v>
          </cell>
          <cell r="J113">
            <v>413000</v>
          </cell>
          <cell r="K113">
            <v>38378</v>
          </cell>
        </row>
        <row r="114">
          <cell r="B114" t="str">
            <v>CW-BTA235-C4</v>
          </cell>
          <cell r="C114" t="str">
            <v>BTA235</v>
          </cell>
          <cell r="D114" t="str">
            <v>C4</v>
          </cell>
          <cell r="F114" t="str">
            <v>0581536056</v>
          </cell>
          <cell r="G114" t="str">
            <v>Carroll Wireless, LP</v>
          </cell>
          <cell r="H114">
            <v>4</v>
          </cell>
          <cell r="I114">
            <v>413000</v>
          </cell>
          <cell r="J114">
            <v>413000</v>
          </cell>
          <cell r="K114">
            <v>38378</v>
          </cell>
        </row>
        <row r="115">
          <cell r="B115" t="str">
            <v>CW-BTA235-C5</v>
          </cell>
          <cell r="C115" t="str">
            <v>BTA235</v>
          </cell>
          <cell r="D115" t="str">
            <v>C5</v>
          </cell>
          <cell r="F115" t="str">
            <v>0581428328</v>
          </cell>
          <cell r="G115" t="str">
            <v>Centennial Michiana License Company LLC</v>
          </cell>
          <cell r="H115">
            <v>46</v>
          </cell>
          <cell r="I115">
            <v>949000</v>
          </cell>
          <cell r="J115">
            <v>949000</v>
          </cell>
          <cell r="K115">
            <v>38390</v>
          </cell>
        </row>
        <row r="116">
          <cell r="B116" t="str">
            <v>CW-BTA239-C4</v>
          </cell>
          <cell r="C116" t="str">
            <v>BTA239</v>
          </cell>
          <cell r="D116" t="str">
            <v>C4</v>
          </cell>
          <cell r="F116" t="str">
            <v>0581429561</v>
          </cell>
          <cell r="G116" t="str">
            <v>Royal Street Communications, LLC</v>
          </cell>
          <cell r="H116">
            <v>15</v>
          </cell>
          <cell r="I116">
            <v>762000</v>
          </cell>
          <cell r="J116">
            <v>762000</v>
          </cell>
          <cell r="K116">
            <v>38383</v>
          </cell>
        </row>
        <row r="117">
          <cell r="B117" t="str">
            <v>CW-BTA239-C5</v>
          </cell>
          <cell r="C117" t="str">
            <v>BTA239</v>
          </cell>
          <cell r="D117" t="str">
            <v>C5</v>
          </cell>
          <cell r="F117" t="str">
            <v>0581631143</v>
          </cell>
          <cell r="G117" t="str">
            <v>Wirefree Partners III, LLC</v>
          </cell>
          <cell r="H117">
            <v>14</v>
          </cell>
          <cell r="I117">
            <v>904000</v>
          </cell>
          <cell r="J117">
            <v>678000</v>
          </cell>
          <cell r="K117">
            <v>38383</v>
          </cell>
        </row>
        <row r="118">
          <cell r="B118" t="str">
            <v>CW-BTA244-C3</v>
          </cell>
          <cell r="C118" t="str">
            <v>BTA244</v>
          </cell>
          <cell r="D118" t="str">
            <v>C3</v>
          </cell>
          <cell r="F118" t="str">
            <v>0581703267</v>
          </cell>
          <cell r="G118" t="str">
            <v>Alaska Native Broadband 1 License, LLC</v>
          </cell>
          <cell r="H118">
            <v>64</v>
          </cell>
          <cell r="I118">
            <v>447000</v>
          </cell>
          <cell r="J118">
            <v>447000</v>
          </cell>
          <cell r="K118">
            <v>38393</v>
          </cell>
        </row>
        <row r="119">
          <cell r="B119" t="str">
            <v>CW-BTA244-C4</v>
          </cell>
          <cell r="C119" t="str">
            <v>BTA244</v>
          </cell>
          <cell r="D119" t="str">
            <v>C4</v>
          </cell>
          <cell r="F119" t="str">
            <v>0581455272</v>
          </cell>
          <cell r="G119" t="str">
            <v>Vista PCS, LLC</v>
          </cell>
          <cell r="H119">
            <v>65</v>
          </cell>
          <cell r="I119">
            <v>446000</v>
          </cell>
          <cell r="J119">
            <v>446000</v>
          </cell>
          <cell r="K119">
            <v>38393</v>
          </cell>
        </row>
        <row r="120">
          <cell r="B120" t="str">
            <v>CW-BTA244-C5</v>
          </cell>
          <cell r="C120" t="str">
            <v>BTA244</v>
          </cell>
          <cell r="D120" t="str">
            <v>C5</v>
          </cell>
          <cell r="F120" t="str">
            <v>0581631143</v>
          </cell>
          <cell r="G120" t="str">
            <v>Wirefree Partners III, LLC</v>
          </cell>
          <cell r="H120">
            <v>62</v>
          </cell>
          <cell r="I120">
            <v>516000</v>
          </cell>
          <cell r="J120">
            <v>387000</v>
          </cell>
          <cell r="K120">
            <v>38392</v>
          </cell>
        </row>
        <row r="121">
          <cell r="B121" t="str">
            <v>CW-BTA249-E</v>
          </cell>
          <cell r="C121" t="str">
            <v>BTA249</v>
          </cell>
          <cell r="D121" t="str">
            <v>E</v>
          </cell>
          <cell r="F121" t="str">
            <v>0581727479</v>
          </cell>
          <cell r="G121" t="str">
            <v>Vermont Telephone Company, Inc.</v>
          </cell>
          <cell r="H121">
            <v>41</v>
          </cell>
          <cell r="I121">
            <v>1509000</v>
          </cell>
          <cell r="J121">
            <v>1509000</v>
          </cell>
          <cell r="K121">
            <v>38390</v>
          </cell>
        </row>
        <row r="122">
          <cell r="B122" t="str">
            <v>CW-BTA252-C3</v>
          </cell>
          <cell r="C122" t="str">
            <v>BTA252</v>
          </cell>
          <cell r="D122" t="str">
            <v>C3</v>
          </cell>
          <cell r="F122" t="str">
            <v>0580952079</v>
          </cell>
          <cell r="G122" t="str">
            <v>Cook Inlet/VS GSM VII PCS, LLC</v>
          </cell>
          <cell r="H122">
            <v>3</v>
          </cell>
          <cell r="I122">
            <v>2319000</v>
          </cell>
          <cell r="J122">
            <v>2319000</v>
          </cell>
          <cell r="K122">
            <v>38378</v>
          </cell>
        </row>
        <row r="123">
          <cell r="B123" t="str">
            <v>CW-BTA252-C4</v>
          </cell>
          <cell r="C123" t="str">
            <v>BTA252</v>
          </cell>
          <cell r="D123" t="str">
            <v>C4</v>
          </cell>
          <cell r="F123" t="str">
            <v>0581703267</v>
          </cell>
          <cell r="G123" t="str">
            <v>Alaska Native Broadband 1 License, LLC</v>
          </cell>
          <cell r="H123">
            <v>25</v>
          </cell>
          <cell r="I123">
            <v>2435000</v>
          </cell>
          <cell r="J123">
            <v>2435000</v>
          </cell>
          <cell r="K123">
            <v>38385</v>
          </cell>
        </row>
        <row r="124">
          <cell r="B124" t="str">
            <v>CW-BTA252-C5</v>
          </cell>
          <cell r="C124" t="str">
            <v>BTA252</v>
          </cell>
          <cell r="D124" t="str">
            <v>C5</v>
          </cell>
          <cell r="F124" t="str">
            <v>0581430167</v>
          </cell>
          <cell r="G124" t="str">
            <v>Cellco Partnership d/b/a Verizon Wireless</v>
          </cell>
          <cell r="H124">
            <v>38</v>
          </cell>
          <cell r="I124">
            <v>3313000</v>
          </cell>
          <cell r="J124">
            <v>3313000</v>
          </cell>
          <cell r="K124">
            <v>38387</v>
          </cell>
        </row>
        <row r="125">
          <cell r="B125" t="str">
            <v>CW-BTA261-C3</v>
          </cell>
          <cell r="C125" t="str">
            <v>BTA261</v>
          </cell>
          <cell r="D125" t="str">
            <v>C3</v>
          </cell>
          <cell r="F125" t="str">
            <v>0581912295</v>
          </cell>
          <cell r="G125" t="str">
            <v>Peter T. Akemann</v>
          </cell>
          <cell r="H125">
            <v>70</v>
          </cell>
          <cell r="I125">
            <v>152000</v>
          </cell>
          <cell r="J125">
            <v>152000</v>
          </cell>
          <cell r="K125">
            <v>38393</v>
          </cell>
        </row>
        <row r="126">
          <cell r="B126" t="str">
            <v>CW-BTA261-C4</v>
          </cell>
          <cell r="C126" t="str">
            <v>BTA261</v>
          </cell>
          <cell r="D126" t="str">
            <v>C4</v>
          </cell>
          <cell r="F126" t="str">
            <v>0581455272</v>
          </cell>
          <cell r="G126" t="str">
            <v>Vista PCS, LLC</v>
          </cell>
          <cell r="H126">
            <v>69</v>
          </cell>
          <cell r="I126">
            <v>163000</v>
          </cell>
          <cell r="J126">
            <v>163000</v>
          </cell>
          <cell r="K126">
            <v>38393</v>
          </cell>
        </row>
        <row r="127">
          <cell r="B127" t="str">
            <v>CW-BTA261-C5</v>
          </cell>
          <cell r="C127" t="str">
            <v>BTA261</v>
          </cell>
          <cell r="D127" t="str">
            <v>C5</v>
          </cell>
          <cell r="F127" t="str">
            <v>0581754115</v>
          </cell>
          <cell r="G127" t="str">
            <v>Sungilt Corporation Inc.</v>
          </cell>
          <cell r="H127">
            <v>42</v>
          </cell>
          <cell r="I127">
            <v>243000</v>
          </cell>
          <cell r="J127">
            <v>182250</v>
          </cell>
          <cell r="K127">
            <v>38390</v>
          </cell>
        </row>
        <row r="128">
          <cell r="B128" t="str">
            <v>CW-BTA262-C5</v>
          </cell>
          <cell r="C128" t="str">
            <v>BTA262</v>
          </cell>
          <cell r="D128" t="str">
            <v>C5</v>
          </cell>
          <cell r="F128" t="str">
            <v>0581429561</v>
          </cell>
          <cell r="G128" t="str">
            <v>Royal Street Communications, LLC</v>
          </cell>
          <cell r="H128">
            <v>6</v>
          </cell>
          <cell r="I128">
            <v>374530000</v>
          </cell>
          <cell r="J128">
            <v>280897500</v>
          </cell>
          <cell r="K128">
            <v>38379</v>
          </cell>
        </row>
        <row r="129">
          <cell r="B129" t="str">
            <v>CW-BTA263-C3</v>
          </cell>
          <cell r="C129" t="str">
            <v>BTA263</v>
          </cell>
          <cell r="D129" t="str">
            <v>C3</v>
          </cell>
          <cell r="F129" t="str">
            <v>0580952079</v>
          </cell>
          <cell r="G129" t="str">
            <v>Cook Inlet/VS GSM VII PCS, LLC</v>
          </cell>
          <cell r="H129">
            <v>32</v>
          </cell>
          <cell r="I129">
            <v>4797000</v>
          </cell>
          <cell r="J129">
            <v>4797000</v>
          </cell>
          <cell r="K129">
            <v>38386</v>
          </cell>
        </row>
        <row r="130">
          <cell r="B130" t="str">
            <v>CW-BTA263-C4</v>
          </cell>
          <cell r="C130" t="str">
            <v>BTA263</v>
          </cell>
          <cell r="D130" t="str">
            <v>C4</v>
          </cell>
          <cell r="F130" t="str">
            <v>0581703267</v>
          </cell>
          <cell r="G130" t="str">
            <v>Alaska Native Broadband 1 License, LLC</v>
          </cell>
          <cell r="H130">
            <v>30</v>
          </cell>
          <cell r="I130">
            <v>4442000</v>
          </cell>
          <cell r="J130">
            <v>4442000</v>
          </cell>
          <cell r="K130">
            <v>38386</v>
          </cell>
        </row>
        <row r="131">
          <cell r="B131" t="str">
            <v>CW-BTA263-C5</v>
          </cell>
          <cell r="C131" t="str">
            <v>BTA263</v>
          </cell>
          <cell r="D131" t="str">
            <v>C5</v>
          </cell>
          <cell r="F131" t="str">
            <v>0581430167</v>
          </cell>
          <cell r="G131" t="str">
            <v>Cellco Partnership d/b/a Verizon Wireless</v>
          </cell>
          <cell r="H131">
            <v>25</v>
          </cell>
          <cell r="I131">
            <v>8550000</v>
          </cell>
          <cell r="J131">
            <v>8550000</v>
          </cell>
          <cell r="K131">
            <v>38385</v>
          </cell>
        </row>
        <row r="132">
          <cell r="B132" t="str">
            <v>CW-BTA266-F</v>
          </cell>
          <cell r="C132" t="str">
            <v>BTA266</v>
          </cell>
          <cell r="D132" t="str">
            <v>F</v>
          </cell>
          <cell r="F132" t="str">
            <v>0581430167</v>
          </cell>
          <cell r="G132" t="str">
            <v>Cellco Partnership d/b/a Verizon Wireless</v>
          </cell>
          <cell r="H132">
            <v>58</v>
          </cell>
          <cell r="I132">
            <v>809000</v>
          </cell>
          <cell r="J132">
            <v>809000</v>
          </cell>
          <cell r="K132">
            <v>38392</v>
          </cell>
        </row>
        <row r="133">
          <cell r="B133" t="str">
            <v>CW-BTA268-C3</v>
          </cell>
          <cell r="C133" t="str">
            <v>BTA268</v>
          </cell>
          <cell r="D133" t="str">
            <v>C3</v>
          </cell>
          <cell r="F133" t="str">
            <v>0580952079</v>
          </cell>
          <cell r="G133" t="str">
            <v>Cook Inlet/VS GSM VII PCS, LLC</v>
          </cell>
          <cell r="H133">
            <v>16</v>
          </cell>
          <cell r="I133">
            <v>2814000</v>
          </cell>
          <cell r="J133">
            <v>2814000</v>
          </cell>
          <cell r="K133">
            <v>38383</v>
          </cell>
        </row>
        <row r="134">
          <cell r="B134" t="str">
            <v>CW-BTA268-C4</v>
          </cell>
          <cell r="C134" t="str">
            <v>BTA268</v>
          </cell>
          <cell r="D134" t="str">
            <v>C4</v>
          </cell>
          <cell r="F134" t="str">
            <v>0581945266</v>
          </cell>
          <cell r="G134" t="str">
            <v>Punxsutawney Communications, LLC</v>
          </cell>
          <cell r="H134">
            <v>14</v>
          </cell>
          <cell r="I134">
            <v>2370000</v>
          </cell>
          <cell r="J134">
            <v>2370000</v>
          </cell>
          <cell r="K134">
            <v>38383</v>
          </cell>
        </row>
        <row r="135">
          <cell r="B135" t="str">
            <v>CW-BTA268-C5</v>
          </cell>
          <cell r="C135" t="str">
            <v>BTA268</v>
          </cell>
          <cell r="D135" t="str">
            <v>C5</v>
          </cell>
          <cell r="F135" t="str">
            <v>0581631143</v>
          </cell>
          <cell r="G135" t="str">
            <v>Wirefree Partners III, LLC</v>
          </cell>
          <cell r="H135">
            <v>52</v>
          </cell>
          <cell r="I135">
            <v>3566000</v>
          </cell>
          <cell r="J135">
            <v>2674500</v>
          </cell>
          <cell r="K135">
            <v>38391</v>
          </cell>
        </row>
        <row r="136">
          <cell r="B136" t="str">
            <v>CW-BTA274-C4</v>
          </cell>
          <cell r="C136" t="str">
            <v>BTA274</v>
          </cell>
          <cell r="D136" t="str">
            <v>C4</v>
          </cell>
          <cell r="F136" t="str">
            <v>0580952079</v>
          </cell>
          <cell r="G136" t="str">
            <v>Cook Inlet/VS GSM VII PCS, LLC</v>
          </cell>
          <cell r="H136">
            <v>66</v>
          </cell>
          <cell r="I136">
            <v>1543000</v>
          </cell>
          <cell r="J136">
            <v>1543000</v>
          </cell>
          <cell r="K136">
            <v>38393</v>
          </cell>
        </row>
        <row r="137">
          <cell r="B137" t="str">
            <v>CW-BTA274-C5</v>
          </cell>
          <cell r="C137" t="str">
            <v>BTA274</v>
          </cell>
          <cell r="D137" t="str">
            <v>C5</v>
          </cell>
          <cell r="F137" t="str">
            <v>0581430167</v>
          </cell>
          <cell r="G137" t="str">
            <v>Cellco Partnership d/b/a Verizon Wireless</v>
          </cell>
          <cell r="H137">
            <v>17</v>
          </cell>
          <cell r="I137">
            <v>1742000</v>
          </cell>
          <cell r="J137">
            <v>1742000</v>
          </cell>
          <cell r="K137">
            <v>38384</v>
          </cell>
        </row>
        <row r="138">
          <cell r="B138" t="str">
            <v>CW-BTA279-E</v>
          </cell>
          <cell r="C138" t="str">
            <v>BTA279</v>
          </cell>
          <cell r="D138" t="str">
            <v>E</v>
          </cell>
          <cell r="F138" t="str">
            <v>0581437165</v>
          </cell>
          <cell r="G138" t="str">
            <v>NSIGHTTEL WIRELESS, LLC</v>
          </cell>
          <cell r="H138">
            <v>9</v>
          </cell>
          <cell r="I138">
            <v>108000</v>
          </cell>
          <cell r="J138">
            <v>108000</v>
          </cell>
          <cell r="K138">
            <v>38380</v>
          </cell>
        </row>
        <row r="139">
          <cell r="B139" t="str">
            <v>CW-BTA280-F</v>
          </cell>
          <cell r="C139" t="str">
            <v>BTA280</v>
          </cell>
          <cell r="D139" t="str">
            <v>F</v>
          </cell>
          <cell r="F139" t="str">
            <v>0581536056</v>
          </cell>
          <cell r="G139" t="str">
            <v>Carroll Wireless, LP</v>
          </cell>
          <cell r="H139">
            <v>52</v>
          </cell>
          <cell r="I139">
            <v>356000</v>
          </cell>
          <cell r="J139">
            <v>267000</v>
          </cell>
          <cell r="K139">
            <v>38391</v>
          </cell>
        </row>
        <row r="140">
          <cell r="B140" t="str">
            <v>CW-BTA282-E</v>
          </cell>
          <cell r="C140" t="str">
            <v>BTA282</v>
          </cell>
          <cell r="D140" t="str">
            <v>E</v>
          </cell>
          <cell r="F140" t="str">
            <v>0581726059</v>
          </cell>
          <cell r="G140" t="str">
            <v>Lynch 3G Communications Corporation</v>
          </cell>
          <cell r="H140">
            <v>18</v>
          </cell>
          <cell r="I140">
            <v>211000</v>
          </cell>
          <cell r="J140">
            <v>211000</v>
          </cell>
          <cell r="K140">
            <v>38384</v>
          </cell>
        </row>
        <row r="141">
          <cell r="B141" t="str">
            <v>CW-BTA284-C1</v>
          </cell>
          <cell r="C141" t="str">
            <v>BTA284</v>
          </cell>
          <cell r="D141" t="str">
            <v>C1</v>
          </cell>
          <cell r="F141" t="str">
            <v>0581455272</v>
          </cell>
          <cell r="G141" t="str">
            <v>Vista PCS, LLC</v>
          </cell>
          <cell r="H141">
            <v>53</v>
          </cell>
          <cell r="I141">
            <v>421000</v>
          </cell>
          <cell r="J141">
            <v>421000</v>
          </cell>
          <cell r="K141">
            <v>38391</v>
          </cell>
        </row>
        <row r="142">
          <cell r="B142" t="str">
            <v>CW-BTA287-C1</v>
          </cell>
          <cell r="C142" t="str">
            <v>BTA287</v>
          </cell>
          <cell r="D142" t="str">
            <v>C1</v>
          </cell>
          <cell r="F142" t="str">
            <v>0580952079</v>
          </cell>
          <cell r="G142" t="str">
            <v>Cook Inlet/VS GSM VII PCS, LLC</v>
          </cell>
          <cell r="H142">
            <v>48</v>
          </cell>
          <cell r="I142">
            <v>299000</v>
          </cell>
          <cell r="J142">
            <v>299000</v>
          </cell>
          <cell r="K142">
            <v>38391</v>
          </cell>
        </row>
        <row r="143">
          <cell r="B143" t="str">
            <v>CW-BTA289-C3</v>
          </cell>
          <cell r="C143" t="str">
            <v>BTA289</v>
          </cell>
          <cell r="D143" t="str">
            <v>C3</v>
          </cell>
          <cell r="F143" t="str">
            <v>FCC999999</v>
          </cell>
          <cell r="G143" t="str">
            <v>FCC</v>
          </cell>
          <cell r="H143">
            <v>0</v>
          </cell>
          <cell r="I143">
            <v>0</v>
          </cell>
          <cell r="J143">
            <v>0</v>
          </cell>
          <cell r="K143">
            <v>38378</v>
          </cell>
        </row>
        <row r="144">
          <cell r="B144" t="str">
            <v>CW-BTA289-C4</v>
          </cell>
          <cell r="C144" t="str">
            <v>BTA289</v>
          </cell>
          <cell r="D144" t="str">
            <v>C4</v>
          </cell>
          <cell r="F144" t="str">
            <v>0581429561</v>
          </cell>
          <cell r="G144" t="str">
            <v>Royal Street Communications, LLC</v>
          </cell>
          <cell r="H144">
            <v>15</v>
          </cell>
          <cell r="I144">
            <v>714000</v>
          </cell>
          <cell r="J144">
            <v>714000</v>
          </cell>
          <cell r="K144">
            <v>38383</v>
          </cell>
        </row>
        <row r="145">
          <cell r="B145" t="str">
            <v>CW-BTA289-C5</v>
          </cell>
          <cell r="C145" t="str">
            <v>BTA289</v>
          </cell>
          <cell r="D145" t="str">
            <v>C5</v>
          </cell>
          <cell r="F145" t="str">
            <v>0581631143</v>
          </cell>
          <cell r="G145" t="str">
            <v>Wirefree Partners III, LLC</v>
          </cell>
          <cell r="H145">
            <v>14</v>
          </cell>
          <cell r="I145">
            <v>890000</v>
          </cell>
          <cell r="J145">
            <v>667500</v>
          </cell>
          <cell r="K145">
            <v>38383</v>
          </cell>
        </row>
        <row r="146">
          <cell r="B146" t="str">
            <v>CW-BTA295-C1</v>
          </cell>
          <cell r="C146" t="str">
            <v>BTA295</v>
          </cell>
          <cell r="D146" t="str">
            <v>C1</v>
          </cell>
          <cell r="F146" t="str">
            <v>0580952079</v>
          </cell>
          <cell r="G146" t="str">
            <v>Cook Inlet/VS GSM VII PCS, LLC</v>
          </cell>
          <cell r="H146">
            <v>2</v>
          </cell>
          <cell r="I146">
            <v>266000</v>
          </cell>
          <cell r="J146">
            <v>266000</v>
          </cell>
          <cell r="K146">
            <v>38378</v>
          </cell>
        </row>
        <row r="147">
          <cell r="B147" t="str">
            <v>CW-BTA297-F</v>
          </cell>
          <cell r="C147" t="str">
            <v>BTA297</v>
          </cell>
          <cell r="D147" t="str">
            <v>F</v>
          </cell>
          <cell r="F147" t="str">
            <v>0581536056</v>
          </cell>
          <cell r="G147" t="str">
            <v>Carroll Wireless, LP</v>
          </cell>
          <cell r="H147">
            <v>54</v>
          </cell>
          <cell r="I147">
            <v>29494000</v>
          </cell>
          <cell r="J147">
            <v>22120500</v>
          </cell>
          <cell r="K147">
            <v>38391</v>
          </cell>
        </row>
        <row r="148">
          <cell r="B148" t="str">
            <v>CW-BTA298-C3</v>
          </cell>
          <cell r="C148" t="str">
            <v>BTA298</v>
          </cell>
          <cell r="D148" t="str">
            <v>C3</v>
          </cell>
          <cell r="F148" t="str">
            <v>0581656374</v>
          </cell>
          <cell r="G148" t="str">
            <v>Edge Mobile, LLC</v>
          </cell>
          <cell r="H148">
            <v>1</v>
          </cell>
          <cell r="I148">
            <v>16468000</v>
          </cell>
          <cell r="J148">
            <v>16468000</v>
          </cell>
          <cell r="K148">
            <v>38378</v>
          </cell>
        </row>
        <row r="149">
          <cell r="B149" t="str">
            <v>CW-BTA298-C4</v>
          </cell>
          <cell r="C149" t="str">
            <v>BTA298</v>
          </cell>
          <cell r="D149" t="str">
            <v>C4</v>
          </cell>
          <cell r="F149" t="str">
            <v>0580952079</v>
          </cell>
          <cell r="G149" t="str">
            <v>Cook Inlet/VS GSM VII PCS, LLC</v>
          </cell>
          <cell r="H149">
            <v>2</v>
          </cell>
          <cell r="I149">
            <v>20585000</v>
          </cell>
          <cell r="J149">
            <v>15438750</v>
          </cell>
          <cell r="K149">
            <v>38378</v>
          </cell>
        </row>
        <row r="150">
          <cell r="B150" t="str">
            <v>CW-BTA298-C5</v>
          </cell>
          <cell r="C150" t="str">
            <v>BTA298</v>
          </cell>
          <cell r="D150" t="str">
            <v>C5</v>
          </cell>
          <cell r="F150" t="str">
            <v>0581536056</v>
          </cell>
          <cell r="G150" t="str">
            <v>Carroll Wireless, LP</v>
          </cell>
          <cell r="H150">
            <v>6</v>
          </cell>
          <cell r="I150">
            <v>21009000</v>
          </cell>
          <cell r="J150">
            <v>15756750</v>
          </cell>
          <cell r="K150">
            <v>38379</v>
          </cell>
        </row>
        <row r="151">
          <cell r="B151" t="str">
            <v>CW-BTA298-D</v>
          </cell>
          <cell r="C151" t="str">
            <v>BTA298</v>
          </cell>
          <cell r="D151" t="str">
            <v>D</v>
          </cell>
          <cell r="F151" t="str">
            <v>0581430167</v>
          </cell>
          <cell r="G151" t="str">
            <v>Cellco Partnership d/b/a Verizon Wireless</v>
          </cell>
          <cell r="H151">
            <v>29</v>
          </cell>
          <cell r="I151">
            <v>656000</v>
          </cell>
          <cell r="J151">
            <v>656000</v>
          </cell>
          <cell r="K151">
            <v>38386</v>
          </cell>
        </row>
        <row r="152">
          <cell r="B152" t="str">
            <v>CW-BTA317-C1</v>
          </cell>
          <cell r="C152" t="str">
            <v>BTA317</v>
          </cell>
          <cell r="D152" t="str">
            <v>C1</v>
          </cell>
          <cell r="F152" t="str">
            <v>0581659352</v>
          </cell>
          <cell r="G152" t="str">
            <v>CSM Wireless, LLC</v>
          </cell>
          <cell r="H152">
            <v>59</v>
          </cell>
          <cell r="I152">
            <v>262000</v>
          </cell>
          <cell r="J152">
            <v>262000</v>
          </cell>
          <cell r="K152">
            <v>38392</v>
          </cell>
        </row>
        <row r="153">
          <cell r="B153" t="str">
            <v>CW-BTA318-C3</v>
          </cell>
          <cell r="C153" t="str">
            <v>BTA318</v>
          </cell>
          <cell r="D153" t="str">
            <v>C3</v>
          </cell>
          <cell r="F153" t="str">
            <v>0581455272</v>
          </cell>
          <cell r="G153" t="str">
            <v>Vista PCS, LLC</v>
          </cell>
          <cell r="H153">
            <v>77</v>
          </cell>
          <cell r="I153">
            <v>3217000</v>
          </cell>
          <cell r="J153">
            <v>3217000</v>
          </cell>
          <cell r="K153">
            <v>38394</v>
          </cell>
        </row>
        <row r="154">
          <cell r="B154" t="str">
            <v>CW-BTA318-C4</v>
          </cell>
          <cell r="C154" t="str">
            <v>BTA318</v>
          </cell>
          <cell r="D154" t="str">
            <v>C4</v>
          </cell>
          <cell r="F154" t="str">
            <v>0580952079</v>
          </cell>
          <cell r="G154" t="str">
            <v>Cook Inlet/VS GSM VII PCS, LLC</v>
          </cell>
          <cell r="H154">
            <v>79</v>
          </cell>
          <cell r="I154">
            <v>3445000</v>
          </cell>
          <cell r="J154">
            <v>3445000</v>
          </cell>
          <cell r="K154">
            <v>38394</v>
          </cell>
        </row>
        <row r="155">
          <cell r="B155" t="str">
            <v>CW-BTA318-C5</v>
          </cell>
          <cell r="C155" t="str">
            <v>BTA318</v>
          </cell>
          <cell r="D155" t="str">
            <v>C5</v>
          </cell>
          <cell r="F155" t="str">
            <v>0581039241</v>
          </cell>
          <cell r="G155" t="str">
            <v>Spotlight Media Corp., Inc.</v>
          </cell>
          <cell r="H155">
            <v>90</v>
          </cell>
          <cell r="I155">
            <v>3903000</v>
          </cell>
          <cell r="J155">
            <v>2927250</v>
          </cell>
          <cell r="K155">
            <v>38397</v>
          </cell>
        </row>
        <row r="156">
          <cell r="B156" t="str">
            <v>CW-BTA319-C3</v>
          </cell>
          <cell r="C156" t="str">
            <v>BTA319</v>
          </cell>
          <cell r="D156" t="str">
            <v>C3</v>
          </cell>
          <cell r="F156" t="str">
            <v>0581455272</v>
          </cell>
          <cell r="G156" t="str">
            <v>Vista PCS, LLC</v>
          </cell>
          <cell r="H156">
            <v>1</v>
          </cell>
          <cell r="I156">
            <v>552000</v>
          </cell>
          <cell r="J156">
            <v>552000</v>
          </cell>
          <cell r="K156">
            <v>38378</v>
          </cell>
        </row>
        <row r="157">
          <cell r="B157" t="str">
            <v>CW-BTA319-C4</v>
          </cell>
          <cell r="C157" t="str">
            <v>BTA319</v>
          </cell>
          <cell r="D157" t="str">
            <v>C4</v>
          </cell>
          <cell r="F157" t="str">
            <v>0581656374</v>
          </cell>
          <cell r="G157" t="str">
            <v>Edge Mobile, LLC</v>
          </cell>
          <cell r="H157">
            <v>5</v>
          </cell>
          <cell r="I157">
            <v>552000</v>
          </cell>
          <cell r="J157">
            <v>552000</v>
          </cell>
          <cell r="K157">
            <v>38379</v>
          </cell>
        </row>
        <row r="158">
          <cell r="B158" t="str">
            <v>CW-BTA319-C5</v>
          </cell>
          <cell r="C158" t="str">
            <v>BTA319</v>
          </cell>
          <cell r="D158" t="str">
            <v>C5</v>
          </cell>
          <cell r="F158" t="str">
            <v>0581945266</v>
          </cell>
          <cell r="G158" t="str">
            <v>Punxsutawney Communications, LLC</v>
          </cell>
          <cell r="H158">
            <v>58</v>
          </cell>
          <cell r="I158">
            <v>580000</v>
          </cell>
          <cell r="J158">
            <v>435000</v>
          </cell>
          <cell r="K158">
            <v>38392</v>
          </cell>
        </row>
        <row r="159">
          <cell r="B159" t="str">
            <v>CW-BTA324-C3</v>
          </cell>
          <cell r="C159" t="str">
            <v>BTA324</v>
          </cell>
          <cell r="D159" t="str">
            <v>C3</v>
          </cell>
          <cell r="F159" t="str">
            <v>0581455272</v>
          </cell>
          <cell r="G159" t="str">
            <v>Vista PCS, LLC</v>
          </cell>
          <cell r="H159">
            <v>47</v>
          </cell>
          <cell r="I159">
            <v>36804000</v>
          </cell>
          <cell r="J159">
            <v>36804000</v>
          </cell>
          <cell r="K159">
            <v>38391</v>
          </cell>
        </row>
        <row r="160">
          <cell r="B160" t="str">
            <v>CW-BTA324-C4</v>
          </cell>
          <cell r="C160" t="str">
            <v>BTA324</v>
          </cell>
          <cell r="D160" t="str">
            <v>C4</v>
          </cell>
          <cell r="F160" t="str">
            <v>0581656374</v>
          </cell>
          <cell r="G160" t="str">
            <v>Edge Mobile, LLC</v>
          </cell>
          <cell r="H160">
            <v>50</v>
          </cell>
          <cell r="I160">
            <v>38612000</v>
          </cell>
          <cell r="J160">
            <v>38612000</v>
          </cell>
          <cell r="K160">
            <v>38391</v>
          </cell>
        </row>
        <row r="161">
          <cell r="B161" t="str">
            <v>CW-BTA324-C5</v>
          </cell>
          <cell r="C161" t="str">
            <v>BTA324</v>
          </cell>
          <cell r="D161" t="str">
            <v>C5</v>
          </cell>
          <cell r="F161" t="str">
            <v>0581631143</v>
          </cell>
          <cell r="G161" t="str">
            <v>Wirefree Partners III, LLC</v>
          </cell>
          <cell r="H161">
            <v>49</v>
          </cell>
          <cell r="I161">
            <v>39647000</v>
          </cell>
          <cell r="J161">
            <v>29735250</v>
          </cell>
          <cell r="K161">
            <v>38391</v>
          </cell>
        </row>
        <row r="162">
          <cell r="B162" t="str">
            <v>CW-BTA328-C1</v>
          </cell>
          <cell r="C162" t="str">
            <v>BTA328</v>
          </cell>
          <cell r="D162" t="str">
            <v>C1</v>
          </cell>
          <cell r="F162" t="str">
            <v>0581610547</v>
          </cell>
          <cell r="G162" t="str">
            <v>JDS Wireless LLC</v>
          </cell>
          <cell r="H162">
            <v>4</v>
          </cell>
          <cell r="I162">
            <v>235000</v>
          </cell>
          <cell r="J162">
            <v>235000</v>
          </cell>
          <cell r="K162">
            <v>38378</v>
          </cell>
        </row>
        <row r="163">
          <cell r="B163" t="str">
            <v>CW-BTA328-F</v>
          </cell>
          <cell r="C163" t="str">
            <v>BTA328</v>
          </cell>
          <cell r="D163" t="str">
            <v>F</v>
          </cell>
          <cell r="F163" t="str">
            <v>0581039241</v>
          </cell>
          <cell r="G163" t="str">
            <v>Spotlight Media Corp., Inc.</v>
          </cell>
          <cell r="H163">
            <v>69</v>
          </cell>
          <cell r="I163">
            <v>233000</v>
          </cell>
          <cell r="J163">
            <v>174750</v>
          </cell>
          <cell r="K163">
            <v>38393</v>
          </cell>
        </row>
        <row r="164">
          <cell r="B164" t="str">
            <v>CW-BTA329-C3</v>
          </cell>
          <cell r="C164" t="str">
            <v>BTA329</v>
          </cell>
          <cell r="D164" t="str">
            <v>C3</v>
          </cell>
          <cell r="F164" t="str">
            <v>0581455272</v>
          </cell>
          <cell r="G164" t="str">
            <v>Vista PCS, LLC</v>
          </cell>
          <cell r="H164">
            <v>44</v>
          </cell>
          <cell r="I164">
            <v>34135000</v>
          </cell>
          <cell r="J164">
            <v>34135000</v>
          </cell>
          <cell r="K164">
            <v>38390</v>
          </cell>
        </row>
        <row r="165">
          <cell r="B165" t="str">
            <v>CW-BTA329-C4</v>
          </cell>
          <cell r="C165" t="str">
            <v>BTA329</v>
          </cell>
          <cell r="D165" t="str">
            <v>C4</v>
          </cell>
          <cell r="F165" t="str">
            <v>0581656374</v>
          </cell>
          <cell r="G165" t="str">
            <v>Edge Mobile, LLC</v>
          </cell>
          <cell r="H165">
            <v>43</v>
          </cell>
          <cell r="I165">
            <v>32910000</v>
          </cell>
          <cell r="J165">
            <v>32910000</v>
          </cell>
          <cell r="K165">
            <v>38390</v>
          </cell>
        </row>
        <row r="166">
          <cell r="B166" t="str">
            <v>CW-BTA329-C5</v>
          </cell>
          <cell r="C166" t="str">
            <v>BTA329</v>
          </cell>
          <cell r="D166" t="str">
            <v>C5</v>
          </cell>
          <cell r="F166" t="str">
            <v>0581536056</v>
          </cell>
          <cell r="G166" t="str">
            <v>Carroll Wireless, LP</v>
          </cell>
          <cell r="H166">
            <v>45</v>
          </cell>
          <cell r="I166">
            <v>36681000</v>
          </cell>
          <cell r="J166">
            <v>27510750</v>
          </cell>
          <cell r="K166">
            <v>38390</v>
          </cell>
        </row>
        <row r="167">
          <cell r="B167" t="str">
            <v>CW-BTA329-D</v>
          </cell>
          <cell r="C167" t="str">
            <v>BTA329</v>
          </cell>
          <cell r="D167" t="str">
            <v>D</v>
          </cell>
          <cell r="F167" t="str">
            <v>0581728273</v>
          </cell>
          <cell r="G167" t="str">
            <v>The Eezinet Corporation</v>
          </cell>
          <cell r="H167">
            <v>10</v>
          </cell>
          <cell r="I167">
            <v>81000</v>
          </cell>
          <cell r="J167">
            <v>81000</v>
          </cell>
          <cell r="K167">
            <v>38380</v>
          </cell>
        </row>
        <row r="168">
          <cell r="B168" t="str">
            <v>CW-BTA330-C3</v>
          </cell>
          <cell r="C168" t="str">
            <v>BTA330</v>
          </cell>
          <cell r="D168" t="str">
            <v>C3</v>
          </cell>
          <cell r="F168" t="str">
            <v>FCC999999</v>
          </cell>
          <cell r="G168" t="str">
            <v>FCC</v>
          </cell>
          <cell r="H168">
            <v>0</v>
          </cell>
          <cell r="I168">
            <v>0</v>
          </cell>
          <cell r="J168">
            <v>0</v>
          </cell>
          <cell r="K168">
            <v>38378</v>
          </cell>
        </row>
        <row r="169">
          <cell r="B169" t="str">
            <v>CW-BTA331-C3</v>
          </cell>
          <cell r="C169" t="str">
            <v>BTA331</v>
          </cell>
          <cell r="D169" t="str">
            <v>C3</v>
          </cell>
          <cell r="F169" t="str">
            <v>0581656374</v>
          </cell>
          <cell r="G169" t="str">
            <v>Edge Mobile, LLC</v>
          </cell>
          <cell r="H169">
            <v>5</v>
          </cell>
          <cell r="I169">
            <v>488000</v>
          </cell>
          <cell r="J169">
            <v>488000</v>
          </cell>
          <cell r="K169">
            <v>38379</v>
          </cell>
        </row>
        <row r="170">
          <cell r="B170" t="str">
            <v>CW-BTA331-C4</v>
          </cell>
          <cell r="C170" t="str">
            <v>BTA331</v>
          </cell>
          <cell r="D170" t="str">
            <v>C4</v>
          </cell>
          <cell r="F170" t="str">
            <v>0580952079</v>
          </cell>
          <cell r="G170" t="str">
            <v>Cook Inlet/VS GSM VII PCS, LLC</v>
          </cell>
          <cell r="H170">
            <v>7</v>
          </cell>
          <cell r="I170">
            <v>488000</v>
          </cell>
          <cell r="J170">
            <v>488000</v>
          </cell>
          <cell r="K170">
            <v>38379</v>
          </cell>
        </row>
        <row r="171">
          <cell r="B171" t="str">
            <v>CW-BTA331-C5</v>
          </cell>
          <cell r="C171" t="str">
            <v>BTA331</v>
          </cell>
          <cell r="D171" t="str">
            <v>C5</v>
          </cell>
          <cell r="F171" t="str">
            <v>0581430167</v>
          </cell>
          <cell r="G171" t="str">
            <v>Cellco Partnership d/b/a Verizon Wireless</v>
          </cell>
          <cell r="H171">
            <v>38</v>
          </cell>
          <cell r="I171">
            <v>512000</v>
          </cell>
          <cell r="J171">
            <v>512000</v>
          </cell>
          <cell r="K171">
            <v>38387</v>
          </cell>
        </row>
        <row r="172">
          <cell r="B172" t="str">
            <v>CW-BTA332-D</v>
          </cell>
          <cell r="C172" t="str">
            <v>BTA332</v>
          </cell>
          <cell r="D172" t="str">
            <v>D</v>
          </cell>
          <cell r="F172" t="str">
            <v>0581430167</v>
          </cell>
          <cell r="G172" t="str">
            <v>Cellco Partnership d/b/a Verizon Wireless</v>
          </cell>
          <cell r="H172">
            <v>17</v>
          </cell>
          <cell r="I172">
            <v>264000</v>
          </cell>
          <cell r="J172">
            <v>264000</v>
          </cell>
          <cell r="K172">
            <v>38384</v>
          </cell>
        </row>
        <row r="173">
          <cell r="B173" t="str">
            <v>CW-BTA336-C3</v>
          </cell>
          <cell r="C173" t="str">
            <v>BTA336</v>
          </cell>
          <cell r="D173" t="str">
            <v>C3</v>
          </cell>
          <cell r="F173" t="str">
            <v>0580952079</v>
          </cell>
          <cell r="G173" t="str">
            <v>Cook Inlet/VS GSM VII PCS, LLC</v>
          </cell>
          <cell r="H173">
            <v>14</v>
          </cell>
          <cell r="I173">
            <v>5806000</v>
          </cell>
          <cell r="J173">
            <v>5806000</v>
          </cell>
          <cell r="K173">
            <v>38383</v>
          </cell>
        </row>
        <row r="174">
          <cell r="B174" t="str">
            <v>CW-BTA336-C4</v>
          </cell>
          <cell r="C174" t="str">
            <v>BTA336</v>
          </cell>
          <cell r="D174" t="str">
            <v>C4</v>
          </cell>
          <cell r="F174" t="str">
            <v>0581429561</v>
          </cell>
          <cell r="G174" t="str">
            <v>Royal Street Communications, LLC</v>
          </cell>
          <cell r="H174">
            <v>15</v>
          </cell>
          <cell r="I174">
            <v>6566000</v>
          </cell>
          <cell r="J174">
            <v>6566000</v>
          </cell>
          <cell r="K174">
            <v>38383</v>
          </cell>
        </row>
        <row r="175">
          <cell r="B175" t="str">
            <v>CW-BTA336-C5</v>
          </cell>
          <cell r="C175" t="str">
            <v>BTA336</v>
          </cell>
          <cell r="D175" t="str">
            <v>C5</v>
          </cell>
          <cell r="F175" t="str">
            <v>0581631143</v>
          </cell>
          <cell r="G175" t="str">
            <v>Wirefree Partners III, LLC</v>
          </cell>
          <cell r="H175">
            <v>14</v>
          </cell>
          <cell r="I175">
            <v>8260000</v>
          </cell>
          <cell r="J175">
            <v>6195000</v>
          </cell>
          <cell r="K175">
            <v>38383</v>
          </cell>
        </row>
        <row r="176">
          <cell r="B176" t="str">
            <v>CW-BTA349-C3</v>
          </cell>
          <cell r="C176" t="str">
            <v>BTA349</v>
          </cell>
          <cell r="D176" t="str">
            <v>C3</v>
          </cell>
          <cell r="F176" t="str">
            <v>FCC999999</v>
          </cell>
          <cell r="G176" t="str">
            <v>FCC</v>
          </cell>
          <cell r="H176">
            <v>0</v>
          </cell>
          <cell r="I176">
            <v>0</v>
          </cell>
          <cell r="J176">
            <v>0</v>
          </cell>
          <cell r="K176">
            <v>38378</v>
          </cell>
        </row>
        <row r="177">
          <cell r="B177" t="str">
            <v>CW-BTA349-C4</v>
          </cell>
          <cell r="C177" t="str">
            <v>BTA349</v>
          </cell>
          <cell r="D177" t="str">
            <v>C4</v>
          </cell>
          <cell r="F177" t="str">
            <v>FCC999999</v>
          </cell>
          <cell r="G177" t="str">
            <v>FCC</v>
          </cell>
          <cell r="H177">
            <v>0</v>
          </cell>
          <cell r="I177">
            <v>0</v>
          </cell>
          <cell r="J177">
            <v>0</v>
          </cell>
          <cell r="K177">
            <v>38378</v>
          </cell>
        </row>
        <row r="178">
          <cell r="B178" t="str">
            <v>CW-BTA349-C5</v>
          </cell>
          <cell r="C178" t="str">
            <v>BTA349</v>
          </cell>
          <cell r="D178" t="str">
            <v>C5</v>
          </cell>
          <cell r="F178" t="str">
            <v>FCC999999</v>
          </cell>
          <cell r="G178" t="str">
            <v>FCC</v>
          </cell>
          <cell r="H178">
            <v>0</v>
          </cell>
          <cell r="I178">
            <v>0</v>
          </cell>
          <cell r="J178">
            <v>0</v>
          </cell>
          <cell r="K178">
            <v>38378</v>
          </cell>
        </row>
        <row r="179">
          <cell r="B179" t="str">
            <v>CW-BTA350-C3</v>
          </cell>
          <cell r="C179" t="str">
            <v>BTA350</v>
          </cell>
          <cell r="D179" t="str">
            <v>C3</v>
          </cell>
          <cell r="F179" t="str">
            <v>0581656374</v>
          </cell>
          <cell r="G179" t="str">
            <v>Edge Mobile, LLC</v>
          </cell>
          <cell r="H179">
            <v>3</v>
          </cell>
          <cell r="I179">
            <v>14213000</v>
          </cell>
          <cell r="J179">
            <v>14213000</v>
          </cell>
          <cell r="K179">
            <v>38378</v>
          </cell>
        </row>
        <row r="180">
          <cell r="B180" t="str">
            <v>CW-BTA350-C4</v>
          </cell>
          <cell r="C180" t="str">
            <v>BTA350</v>
          </cell>
          <cell r="D180" t="str">
            <v>C4</v>
          </cell>
          <cell r="F180" t="str">
            <v>0581455272</v>
          </cell>
          <cell r="G180" t="str">
            <v>Vista PCS, LLC</v>
          </cell>
          <cell r="H180">
            <v>2</v>
          </cell>
          <cell r="I180">
            <v>12359000</v>
          </cell>
          <cell r="J180">
            <v>12359000</v>
          </cell>
          <cell r="K180">
            <v>38378</v>
          </cell>
        </row>
        <row r="181">
          <cell r="B181" t="str">
            <v>CW-BTA350-C5</v>
          </cell>
          <cell r="C181" t="str">
            <v>BTA350</v>
          </cell>
          <cell r="D181" t="str">
            <v>C5</v>
          </cell>
          <cell r="F181" t="str">
            <v>0581656374</v>
          </cell>
          <cell r="G181" t="str">
            <v>Edge Mobile, LLC</v>
          </cell>
          <cell r="H181">
            <v>2</v>
          </cell>
          <cell r="I181">
            <v>12359000</v>
          </cell>
          <cell r="J181">
            <v>12359000</v>
          </cell>
          <cell r="K181">
            <v>38378</v>
          </cell>
        </row>
        <row r="182">
          <cell r="B182" t="str">
            <v>CW-BTA353-F</v>
          </cell>
          <cell r="C182" t="str">
            <v>BTA353</v>
          </cell>
          <cell r="D182" t="str">
            <v>F</v>
          </cell>
          <cell r="F182" t="str">
            <v>0581656374</v>
          </cell>
          <cell r="G182" t="str">
            <v>Edge Mobile, LLC</v>
          </cell>
          <cell r="H182">
            <v>12</v>
          </cell>
          <cell r="I182">
            <v>944000</v>
          </cell>
          <cell r="J182">
            <v>944000</v>
          </cell>
          <cell r="K182">
            <v>38380</v>
          </cell>
        </row>
        <row r="183">
          <cell r="B183" t="str">
            <v>CW-BTA357-C4</v>
          </cell>
          <cell r="C183" t="str">
            <v>BTA357</v>
          </cell>
          <cell r="D183" t="str">
            <v>C4</v>
          </cell>
          <cell r="F183" t="str">
            <v>0581536056</v>
          </cell>
          <cell r="G183" t="str">
            <v>Carroll Wireless, LP</v>
          </cell>
          <cell r="H183">
            <v>66</v>
          </cell>
          <cell r="I183">
            <v>1682000</v>
          </cell>
          <cell r="J183">
            <v>1682000</v>
          </cell>
          <cell r="K183">
            <v>38393</v>
          </cell>
        </row>
        <row r="184">
          <cell r="B184" t="str">
            <v>CW-BTA357-C5</v>
          </cell>
          <cell r="C184" t="str">
            <v>BTA357</v>
          </cell>
          <cell r="D184" t="str">
            <v>C5</v>
          </cell>
          <cell r="F184" t="str">
            <v>0581430167</v>
          </cell>
          <cell r="G184" t="str">
            <v>Cellco Partnership d/b/a Verizon Wireless</v>
          </cell>
          <cell r="H184">
            <v>64</v>
          </cell>
          <cell r="I184">
            <v>2105000</v>
          </cell>
          <cell r="J184">
            <v>2105000</v>
          </cell>
          <cell r="K184">
            <v>38393</v>
          </cell>
        </row>
        <row r="185">
          <cell r="B185" t="str">
            <v>CW-BTA358-C5</v>
          </cell>
          <cell r="C185" t="str">
            <v>BTA358</v>
          </cell>
          <cell r="D185" t="str">
            <v>C5</v>
          </cell>
          <cell r="F185" t="str">
            <v>0581659352</v>
          </cell>
          <cell r="G185" t="str">
            <v>CSM Wireless, LLC</v>
          </cell>
          <cell r="H185">
            <v>24</v>
          </cell>
          <cell r="I185">
            <v>25580000</v>
          </cell>
          <cell r="J185">
            <v>19185000</v>
          </cell>
          <cell r="K185">
            <v>38385</v>
          </cell>
        </row>
        <row r="186">
          <cell r="B186" t="str">
            <v>CW-BTA358-E</v>
          </cell>
          <cell r="C186" t="str">
            <v>BTA358</v>
          </cell>
          <cell r="D186" t="str">
            <v>E</v>
          </cell>
          <cell r="F186" t="str">
            <v>0581754115</v>
          </cell>
          <cell r="G186" t="str">
            <v>Sungilt Corporation Inc.</v>
          </cell>
          <cell r="H186">
            <v>66</v>
          </cell>
          <cell r="I186">
            <v>369000</v>
          </cell>
          <cell r="J186">
            <v>369000</v>
          </cell>
          <cell r="K186">
            <v>38393</v>
          </cell>
        </row>
        <row r="187">
          <cell r="B187" t="str">
            <v>CW-BTA361-C4</v>
          </cell>
          <cell r="C187" t="str">
            <v>BTA361</v>
          </cell>
          <cell r="D187" t="str">
            <v>C4</v>
          </cell>
          <cell r="F187" t="str">
            <v>0581455272</v>
          </cell>
          <cell r="G187" t="str">
            <v>Vista PCS, LLC</v>
          </cell>
          <cell r="H187">
            <v>1</v>
          </cell>
          <cell r="I187">
            <v>687000</v>
          </cell>
          <cell r="J187">
            <v>687000</v>
          </cell>
          <cell r="K187">
            <v>38378</v>
          </cell>
        </row>
        <row r="188">
          <cell r="B188" t="str">
            <v>CW-BTA361-C5</v>
          </cell>
          <cell r="C188" t="str">
            <v>BTA361</v>
          </cell>
          <cell r="D188" t="str">
            <v>C5</v>
          </cell>
          <cell r="F188" t="str">
            <v>0581656374</v>
          </cell>
          <cell r="G188" t="str">
            <v>Edge Mobile, LLC</v>
          </cell>
          <cell r="H188">
            <v>40</v>
          </cell>
          <cell r="I188">
            <v>875000</v>
          </cell>
          <cell r="J188">
            <v>875000</v>
          </cell>
          <cell r="K188">
            <v>38390</v>
          </cell>
        </row>
        <row r="189">
          <cell r="B189" t="str">
            <v>CW-BTA364-C3</v>
          </cell>
          <cell r="C189" t="str">
            <v>BTA364</v>
          </cell>
          <cell r="D189" t="str">
            <v>C3</v>
          </cell>
          <cell r="F189" t="str">
            <v>0581455272</v>
          </cell>
          <cell r="G189" t="str">
            <v>Vista PCS, LLC</v>
          </cell>
          <cell r="H189">
            <v>1</v>
          </cell>
          <cell r="I189">
            <v>3957000</v>
          </cell>
          <cell r="J189">
            <v>3957000</v>
          </cell>
          <cell r="K189">
            <v>38378</v>
          </cell>
        </row>
        <row r="190">
          <cell r="B190" t="str">
            <v>CW-BTA364-C4</v>
          </cell>
          <cell r="C190" t="str">
            <v>BTA364</v>
          </cell>
          <cell r="D190" t="str">
            <v>C4</v>
          </cell>
          <cell r="F190" t="str">
            <v>0580952079</v>
          </cell>
          <cell r="G190" t="str">
            <v>Cook Inlet/VS GSM VII PCS, LLC</v>
          </cell>
          <cell r="H190">
            <v>2</v>
          </cell>
          <cell r="I190">
            <v>3957000</v>
          </cell>
          <cell r="J190">
            <v>3957000</v>
          </cell>
          <cell r="K190">
            <v>38378</v>
          </cell>
        </row>
        <row r="191">
          <cell r="B191" t="str">
            <v>CW-BTA364-C5</v>
          </cell>
          <cell r="C191" t="str">
            <v>BTA364</v>
          </cell>
          <cell r="D191" t="str">
            <v>C5</v>
          </cell>
          <cell r="F191" t="str">
            <v>0581945266</v>
          </cell>
          <cell r="G191" t="str">
            <v>Punxsutawney Communications, LLC</v>
          </cell>
          <cell r="H191">
            <v>21</v>
          </cell>
          <cell r="I191">
            <v>5061000</v>
          </cell>
          <cell r="J191">
            <v>3795750</v>
          </cell>
          <cell r="K191">
            <v>38385</v>
          </cell>
        </row>
        <row r="192">
          <cell r="B192" t="str">
            <v>CW-BTA366-E</v>
          </cell>
          <cell r="C192" t="str">
            <v>BTA366</v>
          </cell>
          <cell r="D192" t="str">
            <v>E</v>
          </cell>
          <cell r="F192" t="str">
            <v>0581457364</v>
          </cell>
          <cell r="G192" t="str">
            <v>N.E. Colorado Wireless Technologies, Inc.</v>
          </cell>
          <cell r="H192">
            <v>66</v>
          </cell>
          <cell r="I192">
            <v>1065000</v>
          </cell>
          <cell r="J192">
            <v>1065000</v>
          </cell>
          <cell r="K192">
            <v>38393</v>
          </cell>
        </row>
        <row r="193">
          <cell r="B193" t="str">
            <v>CW-BTA374-C3</v>
          </cell>
          <cell r="C193" t="str">
            <v>BTA374</v>
          </cell>
          <cell r="D193" t="str">
            <v>C3</v>
          </cell>
          <cell r="F193" t="str">
            <v>0580952079</v>
          </cell>
          <cell r="G193" t="str">
            <v>Cook Inlet/VS GSM VII PCS, LLC</v>
          </cell>
          <cell r="H193">
            <v>57</v>
          </cell>
          <cell r="I193">
            <v>30410000</v>
          </cell>
          <cell r="J193">
            <v>30410000</v>
          </cell>
          <cell r="K193">
            <v>38392</v>
          </cell>
        </row>
        <row r="194">
          <cell r="B194" t="str">
            <v>CW-BTA374-C4</v>
          </cell>
          <cell r="C194" t="str">
            <v>BTA374</v>
          </cell>
          <cell r="D194" t="str">
            <v>C4</v>
          </cell>
          <cell r="F194" t="str">
            <v>0581656374</v>
          </cell>
          <cell r="G194" t="str">
            <v>Edge Mobile, LLC</v>
          </cell>
          <cell r="H194">
            <v>56</v>
          </cell>
          <cell r="I194">
            <v>28365000</v>
          </cell>
          <cell r="J194">
            <v>28365000</v>
          </cell>
          <cell r="K194">
            <v>38392</v>
          </cell>
        </row>
        <row r="195">
          <cell r="B195" t="str">
            <v>CW-BTA374-C5</v>
          </cell>
          <cell r="C195" t="str">
            <v>BTA374</v>
          </cell>
          <cell r="D195" t="str">
            <v>C5</v>
          </cell>
          <cell r="F195" t="str">
            <v>0581631143</v>
          </cell>
          <cell r="G195" t="str">
            <v>Wirefree Partners III, LLC</v>
          </cell>
          <cell r="H195">
            <v>45</v>
          </cell>
          <cell r="I195">
            <v>28773000</v>
          </cell>
          <cell r="J195">
            <v>21579750</v>
          </cell>
          <cell r="K195">
            <v>38390</v>
          </cell>
        </row>
        <row r="196">
          <cell r="B196" t="str">
            <v>CW-BTA376-C3</v>
          </cell>
          <cell r="C196" t="str">
            <v>BTA376</v>
          </cell>
          <cell r="D196" t="str">
            <v>C3</v>
          </cell>
          <cell r="F196" t="str">
            <v>0580952079</v>
          </cell>
          <cell r="G196" t="str">
            <v>Cook Inlet/VS GSM VII PCS, LLC</v>
          </cell>
          <cell r="H196">
            <v>50</v>
          </cell>
          <cell r="I196">
            <v>1945000</v>
          </cell>
          <cell r="J196">
            <v>1945000</v>
          </cell>
          <cell r="K196">
            <v>38391</v>
          </cell>
        </row>
        <row r="197">
          <cell r="B197" t="str">
            <v>CW-BTA376-C4</v>
          </cell>
          <cell r="C197" t="str">
            <v>BTA376</v>
          </cell>
          <cell r="D197" t="str">
            <v>C4</v>
          </cell>
          <cell r="F197" t="str">
            <v>0581455272</v>
          </cell>
          <cell r="G197" t="str">
            <v>Vista PCS, LLC</v>
          </cell>
          <cell r="H197">
            <v>49</v>
          </cell>
          <cell r="I197">
            <v>1947000</v>
          </cell>
          <cell r="J197">
            <v>1947000</v>
          </cell>
          <cell r="K197">
            <v>38391</v>
          </cell>
        </row>
        <row r="198">
          <cell r="B198" t="str">
            <v>CW-BTA376-C5</v>
          </cell>
          <cell r="C198" t="str">
            <v>BTA376</v>
          </cell>
          <cell r="D198" t="str">
            <v>C5</v>
          </cell>
          <cell r="F198" t="str">
            <v>0581656374</v>
          </cell>
          <cell r="G198" t="str">
            <v>Edge Mobile, LLC</v>
          </cell>
          <cell r="H198">
            <v>89</v>
          </cell>
          <cell r="I198">
            <v>2509000</v>
          </cell>
          <cell r="J198">
            <v>2509000</v>
          </cell>
          <cell r="K198">
            <v>38397</v>
          </cell>
        </row>
        <row r="199">
          <cell r="B199" t="str">
            <v>CW-BTA378-D</v>
          </cell>
          <cell r="C199" t="str">
            <v>BTA378</v>
          </cell>
          <cell r="D199" t="str">
            <v>D</v>
          </cell>
          <cell r="F199" t="str">
            <v>0581430167</v>
          </cell>
          <cell r="G199" t="str">
            <v>Cellco Partnership d/b/a Verizon Wireless</v>
          </cell>
          <cell r="H199">
            <v>71</v>
          </cell>
          <cell r="I199">
            <v>131000</v>
          </cell>
          <cell r="J199">
            <v>131000</v>
          </cell>
          <cell r="K199">
            <v>38394</v>
          </cell>
        </row>
        <row r="200">
          <cell r="B200" t="str">
            <v>CW-BTA385-E</v>
          </cell>
          <cell r="C200" t="str">
            <v>BTA385</v>
          </cell>
          <cell r="D200" t="str">
            <v>E</v>
          </cell>
          <cell r="F200" t="str">
            <v>0581656374</v>
          </cell>
          <cell r="G200" t="str">
            <v>Edge Mobile, LLC</v>
          </cell>
          <cell r="H200">
            <v>14</v>
          </cell>
          <cell r="I200">
            <v>565000</v>
          </cell>
          <cell r="J200">
            <v>565000</v>
          </cell>
          <cell r="K200">
            <v>38383</v>
          </cell>
        </row>
        <row r="201">
          <cell r="B201" t="str">
            <v>CW-BTA386-F</v>
          </cell>
          <cell r="C201" t="str">
            <v>BTA386</v>
          </cell>
          <cell r="D201" t="str">
            <v>F</v>
          </cell>
          <cell r="F201" t="str">
            <v>0581631143</v>
          </cell>
          <cell r="G201" t="str">
            <v>Wirefree Partners III, LLC</v>
          </cell>
          <cell r="H201">
            <v>66</v>
          </cell>
          <cell r="I201">
            <v>226000</v>
          </cell>
          <cell r="J201">
            <v>169500</v>
          </cell>
          <cell r="K201">
            <v>38393</v>
          </cell>
        </row>
        <row r="202">
          <cell r="B202" t="str">
            <v>CW-BTA391-D</v>
          </cell>
          <cell r="C202" t="str">
            <v>BTA391</v>
          </cell>
          <cell r="D202" t="str">
            <v>D</v>
          </cell>
          <cell r="F202" t="str">
            <v>0581430167</v>
          </cell>
          <cell r="G202" t="str">
            <v>Cellco Partnership d/b/a Verizon Wireless</v>
          </cell>
          <cell r="H202">
            <v>71</v>
          </cell>
          <cell r="I202">
            <v>308000</v>
          </cell>
          <cell r="J202">
            <v>308000</v>
          </cell>
          <cell r="K202">
            <v>38394</v>
          </cell>
        </row>
        <row r="203">
          <cell r="B203" t="str">
            <v>CW-BTA394-F</v>
          </cell>
          <cell r="C203" t="str">
            <v>BTA394</v>
          </cell>
          <cell r="D203" t="str">
            <v>F</v>
          </cell>
          <cell r="F203" t="str">
            <v>0581430167</v>
          </cell>
          <cell r="G203" t="str">
            <v>Cellco Partnership d/b/a Verizon Wireless</v>
          </cell>
          <cell r="H203">
            <v>42</v>
          </cell>
          <cell r="I203">
            <v>141983000</v>
          </cell>
          <cell r="J203">
            <v>141983000</v>
          </cell>
          <cell r="K203">
            <v>38390</v>
          </cell>
        </row>
        <row r="204">
          <cell r="B204" t="str">
            <v>CW-BTA395-E</v>
          </cell>
          <cell r="C204" t="str">
            <v>BTA395</v>
          </cell>
          <cell r="D204" t="str">
            <v>E</v>
          </cell>
          <cell r="F204" t="str">
            <v>0581430167</v>
          </cell>
          <cell r="G204" t="str">
            <v>Cellco Partnership d/b/a Verizon Wireless</v>
          </cell>
          <cell r="H204">
            <v>3</v>
          </cell>
          <cell r="I204">
            <v>121000</v>
          </cell>
          <cell r="J204">
            <v>121000</v>
          </cell>
          <cell r="K204">
            <v>38378</v>
          </cell>
        </row>
        <row r="205">
          <cell r="B205" t="str">
            <v>CW-BTA401-C3</v>
          </cell>
          <cell r="C205" t="str">
            <v>BTA401</v>
          </cell>
          <cell r="D205" t="str">
            <v>C3</v>
          </cell>
          <cell r="F205" t="str">
            <v>0580952079</v>
          </cell>
          <cell r="G205" t="str">
            <v>Cook Inlet/VS GSM VII PCS, LLC</v>
          </cell>
          <cell r="H205">
            <v>41</v>
          </cell>
          <cell r="I205">
            <v>15822000</v>
          </cell>
          <cell r="J205">
            <v>15822000</v>
          </cell>
          <cell r="K205">
            <v>38390</v>
          </cell>
        </row>
        <row r="206">
          <cell r="B206" t="str">
            <v>CW-BTA401-C4</v>
          </cell>
          <cell r="C206" t="str">
            <v>BTA401</v>
          </cell>
          <cell r="D206" t="str">
            <v>C4</v>
          </cell>
          <cell r="F206" t="str">
            <v>0581703267</v>
          </cell>
          <cell r="G206" t="str">
            <v>Alaska Native Broadband 1 License, LLC</v>
          </cell>
          <cell r="H206">
            <v>42</v>
          </cell>
          <cell r="I206">
            <v>16047000</v>
          </cell>
          <cell r="J206">
            <v>16047000</v>
          </cell>
          <cell r="K206">
            <v>38390</v>
          </cell>
        </row>
        <row r="207">
          <cell r="B207" t="str">
            <v>CW-BTA401-C5</v>
          </cell>
          <cell r="C207" t="str">
            <v>BTA401</v>
          </cell>
          <cell r="D207" t="str">
            <v>C5</v>
          </cell>
          <cell r="F207" t="str">
            <v>0581945266</v>
          </cell>
          <cell r="G207" t="str">
            <v>Punxsutawney Communications, LLC</v>
          </cell>
          <cell r="H207">
            <v>19</v>
          </cell>
          <cell r="I207">
            <v>19334000</v>
          </cell>
          <cell r="J207">
            <v>14500500</v>
          </cell>
          <cell r="K207">
            <v>38384</v>
          </cell>
        </row>
        <row r="208">
          <cell r="B208" t="str">
            <v>CW-BTA402-C4</v>
          </cell>
          <cell r="C208" t="str">
            <v>BTA402</v>
          </cell>
          <cell r="D208" t="str">
            <v>C4</v>
          </cell>
          <cell r="F208" t="str">
            <v>0581737362</v>
          </cell>
          <cell r="G208" t="str">
            <v>Cricket Licensee (Reauction), Inc.</v>
          </cell>
          <cell r="H208">
            <v>12</v>
          </cell>
          <cell r="I208">
            <v>55829000</v>
          </cell>
          <cell r="J208">
            <v>55829000</v>
          </cell>
          <cell r="K208">
            <v>38380</v>
          </cell>
        </row>
        <row r="209">
          <cell r="B209" t="str">
            <v>CW-BTA402-C5</v>
          </cell>
          <cell r="C209" t="str">
            <v>BTA402</v>
          </cell>
          <cell r="D209" t="str">
            <v>C5</v>
          </cell>
          <cell r="F209" t="str">
            <v>0581430167</v>
          </cell>
          <cell r="G209" t="str">
            <v>Cellco Partnership d/b/a Verizon Wireless</v>
          </cell>
          <cell r="H209">
            <v>13</v>
          </cell>
          <cell r="I209">
            <v>61405000</v>
          </cell>
          <cell r="J209">
            <v>61405000</v>
          </cell>
          <cell r="K209">
            <v>38383</v>
          </cell>
        </row>
        <row r="210">
          <cell r="B210" t="str">
            <v>CW-BTA408-C5</v>
          </cell>
          <cell r="C210" t="str">
            <v>BTA408</v>
          </cell>
          <cell r="D210" t="str">
            <v>C5</v>
          </cell>
          <cell r="F210" t="str">
            <v>0581656374</v>
          </cell>
          <cell r="G210" t="str">
            <v>Edge Mobile, LLC</v>
          </cell>
          <cell r="H210">
            <v>4</v>
          </cell>
          <cell r="I210">
            <v>1555000</v>
          </cell>
          <cell r="J210">
            <v>1555000</v>
          </cell>
          <cell r="K210">
            <v>38378</v>
          </cell>
        </row>
        <row r="211">
          <cell r="B211" t="str">
            <v>CW-BTA409-D</v>
          </cell>
          <cell r="C211" t="str">
            <v>BTA409</v>
          </cell>
          <cell r="D211" t="str">
            <v>D</v>
          </cell>
          <cell r="F211" t="str">
            <v>0581437165</v>
          </cell>
          <cell r="G211" t="str">
            <v>NSIGHTTEL WIRELESS, LLC</v>
          </cell>
          <cell r="H211">
            <v>45</v>
          </cell>
          <cell r="I211">
            <v>95000</v>
          </cell>
          <cell r="J211">
            <v>95000</v>
          </cell>
          <cell r="K211">
            <v>38390</v>
          </cell>
        </row>
        <row r="212">
          <cell r="B212" t="str">
            <v>CW-BTA409-E</v>
          </cell>
          <cell r="C212" t="str">
            <v>BTA409</v>
          </cell>
          <cell r="D212" t="str">
            <v>E</v>
          </cell>
          <cell r="F212" t="str">
            <v>0581430167</v>
          </cell>
          <cell r="G212" t="str">
            <v>Cellco Partnership d/b/a Verizon Wireless</v>
          </cell>
          <cell r="H212">
            <v>44</v>
          </cell>
          <cell r="I212">
            <v>182000</v>
          </cell>
          <cell r="J212">
            <v>182000</v>
          </cell>
          <cell r="K212">
            <v>38390</v>
          </cell>
        </row>
        <row r="213">
          <cell r="B213" t="str">
            <v>CW-BTA411-D</v>
          </cell>
          <cell r="C213" t="str">
            <v>BTA411</v>
          </cell>
          <cell r="D213" t="str">
            <v>D</v>
          </cell>
          <cell r="F213" t="str">
            <v>0581728273</v>
          </cell>
          <cell r="G213" t="str">
            <v>The Eezinet Corporation</v>
          </cell>
          <cell r="H213">
            <v>2</v>
          </cell>
          <cell r="I213">
            <v>16000</v>
          </cell>
          <cell r="J213">
            <v>16000</v>
          </cell>
          <cell r="K213">
            <v>38378</v>
          </cell>
        </row>
        <row r="214">
          <cell r="B214" t="str">
            <v>CW-BTA412-C3</v>
          </cell>
          <cell r="C214" t="str">
            <v>BTA412</v>
          </cell>
          <cell r="D214" t="str">
            <v>C3</v>
          </cell>
          <cell r="F214" t="str">
            <v>0581455272</v>
          </cell>
          <cell r="G214" t="str">
            <v>Vista PCS, LLC</v>
          </cell>
          <cell r="H214">
            <v>1</v>
          </cell>
          <cell r="I214">
            <v>1681000</v>
          </cell>
          <cell r="J214">
            <v>1681000</v>
          </cell>
          <cell r="K214">
            <v>38378</v>
          </cell>
        </row>
        <row r="215">
          <cell r="B215" t="str">
            <v>CW-BTA412-C4</v>
          </cell>
          <cell r="C215" t="str">
            <v>BTA412</v>
          </cell>
          <cell r="D215" t="str">
            <v>C4</v>
          </cell>
          <cell r="F215" t="str">
            <v>0580952079</v>
          </cell>
          <cell r="G215" t="str">
            <v>Cook Inlet/VS GSM VII PCS, LLC</v>
          </cell>
          <cell r="H215">
            <v>23</v>
          </cell>
          <cell r="I215">
            <v>1786000</v>
          </cell>
          <cell r="J215">
            <v>1786000</v>
          </cell>
          <cell r="K215">
            <v>38385</v>
          </cell>
        </row>
        <row r="216">
          <cell r="B216" t="str">
            <v>CW-BTA412-C5</v>
          </cell>
          <cell r="C216" t="str">
            <v>BTA412</v>
          </cell>
          <cell r="D216" t="str">
            <v>C5</v>
          </cell>
          <cell r="F216" t="str">
            <v>0581039241</v>
          </cell>
          <cell r="G216" t="str">
            <v>Spotlight Media Corp., Inc.</v>
          </cell>
          <cell r="H216">
            <v>26</v>
          </cell>
          <cell r="I216">
            <v>1998000</v>
          </cell>
          <cell r="J216">
            <v>1498500</v>
          </cell>
          <cell r="K216">
            <v>38385</v>
          </cell>
        </row>
        <row r="217">
          <cell r="B217" t="str">
            <v>CW-BTA413-C3</v>
          </cell>
          <cell r="C217" t="str">
            <v>BTA413</v>
          </cell>
          <cell r="D217" t="str">
            <v>C3</v>
          </cell>
          <cell r="F217" t="str">
            <v>0581455272</v>
          </cell>
          <cell r="G217" t="str">
            <v>Vista PCS, LLC</v>
          </cell>
          <cell r="H217">
            <v>13</v>
          </cell>
          <cell r="I217">
            <v>35709000</v>
          </cell>
          <cell r="J217">
            <v>35709000</v>
          </cell>
          <cell r="K217">
            <v>38383</v>
          </cell>
        </row>
        <row r="218">
          <cell r="B218" t="str">
            <v>CW-BTA413-C4</v>
          </cell>
          <cell r="C218" t="str">
            <v>BTA413</v>
          </cell>
          <cell r="D218" t="str">
            <v>C4</v>
          </cell>
          <cell r="F218" t="str">
            <v>0580952079</v>
          </cell>
          <cell r="G218" t="str">
            <v>Cook Inlet/VS GSM VII PCS, LLC</v>
          </cell>
          <cell r="H218">
            <v>12</v>
          </cell>
          <cell r="I218">
            <v>35547000</v>
          </cell>
          <cell r="J218">
            <v>26660250</v>
          </cell>
          <cell r="K218">
            <v>38380</v>
          </cell>
        </row>
        <row r="219">
          <cell r="B219" t="str">
            <v>CW-BTA413-C5</v>
          </cell>
          <cell r="C219" t="str">
            <v>BTA413</v>
          </cell>
          <cell r="D219" t="str">
            <v>C5</v>
          </cell>
          <cell r="F219" t="str">
            <v>0581631143</v>
          </cell>
          <cell r="G219" t="str">
            <v>Wirefree Partners III, LLC</v>
          </cell>
          <cell r="H219">
            <v>14</v>
          </cell>
          <cell r="I219">
            <v>37033000</v>
          </cell>
          <cell r="J219">
            <v>27774750</v>
          </cell>
          <cell r="K219">
            <v>38383</v>
          </cell>
        </row>
        <row r="220">
          <cell r="B220" t="str">
            <v>CW-BTA414-C1</v>
          </cell>
          <cell r="C220" t="str">
            <v>BTA414</v>
          </cell>
          <cell r="D220" t="str">
            <v>C1</v>
          </cell>
          <cell r="F220" t="str">
            <v>0581455272</v>
          </cell>
          <cell r="G220" t="str">
            <v>Vista PCS, LLC</v>
          </cell>
          <cell r="H220">
            <v>2</v>
          </cell>
          <cell r="I220">
            <v>208000</v>
          </cell>
          <cell r="J220">
            <v>208000</v>
          </cell>
          <cell r="K220">
            <v>38378</v>
          </cell>
        </row>
        <row r="221">
          <cell r="B221" t="str">
            <v>CW-BTA416-C1</v>
          </cell>
          <cell r="C221" t="str">
            <v>BTA416</v>
          </cell>
          <cell r="D221" t="str">
            <v>C1</v>
          </cell>
          <cell r="F221" t="str">
            <v>0580952079</v>
          </cell>
          <cell r="G221" t="str">
            <v>Cook Inlet/VS GSM VII PCS, LLC</v>
          </cell>
          <cell r="H221">
            <v>7</v>
          </cell>
          <cell r="I221">
            <v>579000</v>
          </cell>
          <cell r="J221">
            <v>579000</v>
          </cell>
          <cell r="K221">
            <v>38379</v>
          </cell>
        </row>
        <row r="222">
          <cell r="B222" t="str">
            <v>CW-BTA428-C4</v>
          </cell>
          <cell r="C222" t="str">
            <v>BTA428</v>
          </cell>
          <cell r="D222" t="str">
            <v>C4</v>
          </cell>
          <cell r="F222" t="str">
            <v>0580952079</v>
          </cell>
          <cell r="G222" t="str">
            <v>Cook Inlet/VS GSM VII PCS, LLC</v>
          </cell>
          <cell r="H222">
            <v>42</v>
          </cell>
          <cell r="I222">
            <v>6962000</v>
          </cell>
          <cell r="J222">
            <v>6962000</v>
          </cell>
          <cell r="K222">
            <v>38390</v>
          </cell>
        </row>
        <row r="223">
          <cell r="B223" t="str">
            <v>CW-BTA428-C5</v>
          </cell>
          <cell r="C223" t="str">
            <v>BTA428</v>
          </cell>
          <cell r="D223" t="str">
            <v>C5</v>
          </cell>
          <cell r="F223" t="str">
            <v>0581430167</v>
          </cell>
          <cell r="G223" t="str">
            <v>Cellco Partnership d/b/a Verizon Wireless</v>
          </cell>
          <cell r="H223">
            <v>56</v>
          </cell>
          <cell r="I223">
            <v>8110000</v>
          </cell>
          <cell r="J223">
            <v>8110000</v>
          </cell>
          <cell r="K223">
            <v>38392</v>
          </cell>
        </row>
        <row r="224">
          <cell r="B224" t="str">
            <v>CW-BTA430-C1</v>
          </cell>
          <cell r="C224" t="str">
            <v>BTA430</v>
          </cell>
          <cell r="D224" t="str">
            <v>C1</v>
          </cell>
          <cell r="F224" t="str">
            <v>0581536056</v>
          </cell>
          <cell r="G224" t="str">
            <v>Carroll Wireless, LP</v>
          </cell>
          <cell r="H224">
            <v>89</v>
          </cell>
          <cell r="I224">
            <v>354000</v>
          </cell>
          <cell r="J224">
            <v>354000</v>
          </cell>
          <cell r="K224">
            <v>38397</v>
          </cell>
        </row>
        <row r="225">
          <cell r="B225" t="str">
            <v>CW-BTA441-C4</v>
          </cell>
          <cell r="C225" t="str">
            <v>BTA441</v>
          </cell>
          <cell r="D225" t="str">
            <v>C4</v>
          </cell>
          <cell r="F225" t="str">
            <v>0580952079</v>
          </cell>
          <cell r="G225" t="str">
            <v>Cook Inlet/VS GSM VII PCS, LLC</v>
          </cell>
          <cell r="H225">
            <v>39</v>
          </cell>
          <cell r="I225">
            <v>2608000</v>
          </cell>
          <cell r="J225">
            <v>2608000</v>
          </cell>
          <cell r="K225">
            <v>38390</v>
          </cell>
        </row>
        <row r="226">
          <cell r="B226" t="str">
            <v>CW-BTA441-C5</v>
          </cell>
          <cell r="C226" t="str">
            <v>BTA441</v>
          </cell>
          <cell r="D226" t="str">
            <v>C5</v>
          </cell>
          <cell r="F226" t="str">
            <v>0581737362</v>
          </cell>
          <cell r="G226" t="str">
            <v>Cricket Licensee (Reauction), Inc.</v>
          </cell>
          <cell r="H226">
            <v>38</v>
          </cell>
          <cell r="I226">
            <v>2781000</v>
          </cell>
          <cell r="J226">
            <v>2781000</v>
          </cell>
          <cell r="K226">
            <v>38387</v>
          </cell>
        </row>
        <row r="227">
          <cell r="B227" t="str">
            <v>CW-BTA451-F</v>
          </cell>
          <cell r="C227" t="str">
            <v>BTA451</v>
          </cell>
          <cell r="D227" t="str">
            <v>F</v>
          </cell>
          <cell r="F227" t="str">
            <v>0581656374</v>
          </cell>
          <cell r="G227" t="str">
            <v>Edge Mobile, LLC</v>
          </cell>
          <cell r="H227">
            <v>7</v>
          </cell>
          <cell r="I227">
            <v>1134000</v>
          </cell>
          <cell r="J227">
            <v>1134000</v>
          </cell>
          <cell r="K227">
            <v>38379</v>
          </cell>
        </row>
        <row r="228">
          <cell r="B228" t="str">
            <v>CW-BTA460-E</v>
          </cell>
          <cell r="C228" t="str">
            <v>BTA460</v>
          </cell>
          <cell r="D228" t="str">
            <v>E</v>
          </cell>
          <cell r="F228" t="str">
            <v>0581536056</v>
          </cell>
          <cell r="G228" t="str">
            <v>Carroll Wireless, LP</v>
          </cell>
          <cell r="H228">
            <v>53</v>
          </cell>
          <cell r="I228">
            <v>228000</v>
          </cell>
          <cell r="J228">
            <v>228000</v>
          </cell>
          <cell r="K228">
            <v>38391</v>
          </cell>
        </row>
        <row r="229">
          <cell r="B229" t="str">
            <v>CW-BTA470-C4</v>
          </cell>
          <cell r="C229" t="str">
            <v>BTA470</v>
          </cell>
          <cell r="D229" t="str">
            <v>C4</v>
          </cell>
          <cell r="F229" t="str">
            <v>0581536056</v>
          </cell>
          <cell r="G229" t="str">
            <v>Carroll Wireless, LP</v>
          </cell>
          <cell r="H229">
            <v>25</v>
          </cell>
          <cell r="I229">
            <v>252000</v>
          </cell>
          <cell r="J229">
            <v>189000</v>
          </cell>
          <cell r="K229">
            <v>38385</v>
          </cell>
        </row>
        <row r="230">
          <cell r="B230" t="str">
            <v>CW-BTA477-D</v>
          </cell>
          <cell r="C230" t="str">
            <v>BTA477</v>
          </cell>
          <cell r="D230" t="str">
            <v>D</v>
          </cell>
          <cell r="F230" t="str">
            <v>0581430167</v>
          </cell>
          <cell r="G230" t="str">
            <v>Cellco Partnership d/b/a Verizon Wireless</v>
          </cell>
          <cell r="H230">
            <v>3</v>
          </cell>
          <cell r="I230">
            <v>133000</v>
          </cell>
          <cell r="J230">
            <v>133000</v>
          </cell>
          <cell r="K230">
            <v>38378</v>
          </cell>
        </row>
        <row r="231">
          <cell r="B231" t="str">
            <v>CW-BTA480-C3</v>
          </cell>
          <cell r="C231" t="str">
            <v>BTA480</v>
          </cell>
          <cell r="D231" t="str">
            <v>C3</v>
          </cell>
          <cell r="F231" t="str">
            <v>0581455272</v>
          </cell>
          <cell r="G231" t="str">
            <v>Vista PCS, LLC</v>
          </cell>
          <cell r="H231">
            <v>1</v>
          </cell>
          <cell r="I231">
            <v>1877000</v>
          </cell>
          <cell r="J231">
            <v>1877000</v>
          </cell>
          <cell r="K231">
            <v>38378</v>
          </cell>
        </row>
        <row r="232">
          <cell r="B232" t="str">
            <v>CW-BTA480-C4</v>
          </cell>
          <cell r="C232" t="str">
            <v>BTA480</v>
          </cell>
          <cell r="D232" t="str">
            <v>C4</v>
          </cell>
          <cell r="F232" t="str">
            <v>0581945266</v>
          </cell>
          <cell r="G232" t="str">
            <v>Punxsutawney Communications, LLC</v>
          </cell>
          <cell r="H232">
            <v>58</v>
          </cell>
          <cell r="I232">
            <v>1877000</v>
          </cell>
          <cell r="J232">
            <v>1877000</v>
          </cell>
          <cell r="K232">
            <v>38392</v>
          </cell>
        </row>
        <row r="233">
          <cell r="B233" t="str">
            <v>CW-BTA480-C5</v>
          </cell>
          <cell r="C233" t="str">
            <v>BTA480</v>
          </cell>
          <cell r="D233" t="str">
            <v>C5</v>
          </cell>
          <cell r="F233" t="str">
            <v>0580952079</v>
          </cell>
          <cell r="G233" t="str">
            <v>Cook Inlet/VS GSM VII PCS, LLC</v>
          </cell>
          <cell r="H233">
            <v>9</v>
          </cell>
          <cell r="I233">
            <v>1877000</v>
          </cell>
          <cell r="J233">
            <v>1407750</v>
          </cell>
          <cell r="K233">
            <v>38380</v>
          </cell>
        </row>
        <row r="234">
          <cell r="B234" t="str">
            <v>CW-BTA491-F</v>
          </cell>
          <cell r="C234" t="str">
            <v>BTA491</v>
          </cell>
          <cell r="D234" t="str">
            <v>F</v>
          </cell>
          <cell r="F234" t="str">
            <v>0581631143</v>
          </cell>
          <cell r="G234" t="str">
            <v>Wirefree Partners III, LLC</v>
          </cell>
          <cell r="H234">
            <v>40</v>
          </cell>
          <cell r="I234">
            <v>1104000</v>
          </cell>
          <cell r="J234">
            <v>828000</v>
          </cell>
          <cell r="K234">
            <v>38390</v>
          </cell>
        </row>
        <row r="235">
          <cell r="B235" t="str">
            <v>CW-BTA492-C3</v>
          </cell>
          <cell r="C235" t="str">
            <v>BTA492</v>
          </cell>
          <cell r="D235" t="str">
            <v>C3</v>
          </cell>
          <cell r="F235" t="str">
            <v>FCC999999</v>
          </cell>
          <cell r="G235" t="str">
            <v>FCC</v>
          </cell>
          <cell r="H235">
            <v>0</v>
          </cell>
          <cell r="I235">
            <v>0</v>
          </cell>
          <cell r="J235">
            <v>0</v>
          </cell>
          <cell r="K235">
            <v>38378</v>
          </cell>
        </row>
        <row r="236">
          <cell r="B236" t="str">
            <v>CW-BTA492-C4</v>
          </cell>
          <cell r="C236" t="str">
            <v>BTA492</v>
          </cell>
          <cell r="D236" t="str">
            <v>C4</v>
          </cell>
          <cell r="F236" t="str">
            <v>FCC999999</v>
          </cell>
          <cell r="G236" t="str">
            <v>FCC</v>
          </cell>
          <cell r="H236">
            <v>0</v>
          </cell>
          <cell r="I236">
            <v>0</v>
          </cell>
          <cell r="J236">
            <v>0</v>
          </cell>
          <cell r="K236">
            <v>38378</v>
          </cell>
        </row>
        <row r="237">
          <cell r="B237" t="str">
            <v>CW-BTA492-C5</v>
          </cell>
          <cell r="C237" t="str">
            <v>BTA492</v>
          </cell>
          <cell r="D237" t="str">
            <v>C5</v>
          </cell>
          <cell r="F237" t="str">
            <v>FCC999999</v>
          </cell>
          <cell r="G237" t="str">
            <v>FCC</v>
          </cell>
          <cell r="H237">
            <v>0</v>
          </cell>
          <cell r="I237">
            <v>0</v>
          </cell>
          <cell r="J237">
            <v>0</v>
          </cell>
          <cell r="K237">
            <v>38378</v>
          </cell>
        </row>
        <row r="238">
          <cell r="B238" t="str">
            <v>CW-BTA492-D</v>
          </cell>
          <cell r="C238" t="str">
            <v>BTA492</v>
          </cell>
          <cell r="D238" t="str">
            <v>D</v>
          </cell>
          <cell r="F238" t="str">
            <v>FCC999999</v>
          </cell>
          <cell r="G238" t="str">
            <v>FCC</v>
          </cell>
          <cell r="H238">
            <v>0</v>
          </cell>
          <cell r="I238">
            <v>0</v>
          </cell>
          <cell r="J238">
            <v>0</v>
          </cell>
          <cell r="K238">
            <v>38378</v>
          </cell>
        </row>
        <row r="239">
          <cell r="B239" t="str">
            <v>CW-BTA492-E</v>
          </cell>
          <cell r="C239" t="str">
            <v>BTA492</v>
          </cell>
          <cell r="D239" t="str">
            <v>E</v>
          </cell>
          <cell r="F239" t="str">
            <v>FCC999999</v>
          </cell>
          <cell r="G239" t="str">
            <v>FCC</v>
          </cell>
          <cell r="H239">
            <v>0</v>
          </cell>
          <cell r="I239">
            <v>0</v>
          </cell>
          <cell r="J239">
            <v>0</v>
          </cell>
          <cell r="K239">
            <v>38378</v>
          </cell>
        </row>
        <row r="240">
          <cell r="B240" t="str">
            <v>CW-BTA492-F</v>
          </cell>
          <cell r="C240" t="str">
            <v>BTA492</v>
          </cell>
          <cell r="D240" t="str">
            <v>F</v>
          </cell>
          <cell r="F240" t="str">
            <v>FCC999999</v>
          </cell>
          <cell r="G240" t="str">
            <v>FCC</v>
          </cell>
          <cell r="H240">
            <v>0</v>
          </cell>
          <cell r="I240">
            <v>0</v>
          </cell>
          <cell r="J240">
            <v>0</v>
          </cell>
          <cell r="K240">
            <v>38378</v>
          </cell>
        </row>
        <row r="241">
          <cell r="B241" t="str">
            <v>CW-BTA493-E</v>
          </cell>
          <cell r="C241" t="str">
            <v>BTA493</v>
          </cell>
          <cell r="D241" t="str">
            <v>E</v>
          </cell>
          <cell r="F241" t="str">
            <v>FCC999999</v>
          </cell>
          <cell r="G241" t="str">
            <v>FCC</v>
          </cell>
          <cell r="H241">
            <v>0</v>
          </cell>
          <cell r="I241">
            <v>0</v>
          </cell>
          <cell r="J241">
            <v>0</v>
          </cell>
          <cell r="K241">
            <v>38378</v>
          </cell>
        </row>
        <row r="242">
          <cell r="B242" t="str">
            <v>CW-MTA050-A</v>
          </cell>
          <cell r="C242" t="str">
            <v>MTA050</v>
          </cell>
          <cell r="D242" t="str">
            <v>A</v>
          </cell>
          <cell r="F242" t="str">
            <v>0581533144</v>
          </cell>
          <cell r="G242" t="str">
            <v>GTE Pacifica, Inc. d/b/a Verizon Pacifica</v>
          </cell>
          <cell r="H242">
            <v>1</v>
          </cell>
          <cell r="I242">
            <v>1008000</v>
          </cell>
          <cell r="J242">
            <v>1008000</v>
          </cell>
          <cell r="K242">
            <v>38378</v>
          </cell>
        </row>
        <row r="243">
          <cell r="B243" t="str">
            <v>CW-MTA051-A</v>
          </cell>
          <cell r="C243" t="str">
            <v>MTA051</v>
          </cell>
          <cell r="D243" t="str">
            <v>A</v>
          </cell>
          <cell r="F243" t="str">
            <v>FCC999999</v>
          </cell>
          <cell r="G243" t="str">
            <v>FCC</v>
          </cell>
          <cell r="H243">
            <v>0</v>
          </cell>
          <cell r="I243">
            <v>0</v>
          </cell>
          <cell r="J243">
            <v>0</v>
          </cell>
          <cell r="K243">
            <v>38378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15"/>
  <sheetViews>
    <sheetView workbookViewId="0">
      <selection activeCell="H17" sqref="H17"/>
    </sheetView>
  </sheetViews>
  <sheetFormatPr baseColWidth="10" defaultRowHeight="16" x14ac:dyDescent="0.2"/>
  <cols>
    <col min="1" max="1" width="12.83203125" bestFit="1" customWidth="1"/>
    <col min="2" max="2" width="63.5" bestFit="1" customWidth="1"/>
  </cols>
  <sheetData>
    <row r="1" spans="1:2" x14ac:dyDescent="0.2">
      <c r="A1" t="s">
        <v>963</v>
      </c>
      <c r="B1" t="s">
        <v>964</v>
      </c>
    </row>
    <row r="3" spans="1:2" x14ac:dyDescent="0.2">
      <c r="A3" t="s">
        <v>387</v>
      </c>
      <c r="B3" t="s">
        <v>965</v>
      </c>
    </row>
    <row r="4" spans="1:2" x14ac:dyDescent="0.2">
      <c r="A4" t="s">
        <v>388</v>
      </c>
      <c r="B4" t="s">
        <v>966</v>
      </c>
    </row>
    <row r="5" spans="1:2" x14ac:dyDescent="0.2">
      <c r="A5" t="s">
        <v>389</v>
      </c>
      <c r="B5" t="s">
        <v>967</v>
      </c>
    </row>
    <row r="6" spans="1:2" x14ac:dyDescent="0.2">
      <c r="A6" t="s">
        <v>390</v>
      </c>
      <c r="B6" t="s">
        <v>968</v>
      </c>
    </row>
    <row r="7" spans="1:2" x14ac:dyDescent="0.2">
      <c r="A7" t="s">
        <v>391</v>
      </c>
      <c r="B7" t="s">
        <v>969</v>
      </c>
    </row>
    <row r="9" spans="1:2" x14ac:dyDescent="0.2">
      <c r="A9" t="s">
        <v>392</v>
      </c>
      <c r="B9" t="s">
        <v>970</v>
      </c>
    </row>
    <row r="10" spans="1:2" x14ac:dyDescent="0.2">
      <c r="A10" t="s">
        <v>393</v>
      </c>
      <c r="B10" t="s">
        <v>971</v>
      </c>
    </row>
    <row r="11" spans="1:2" x14ac:dyDescent="0.2">
      <c r="A11" t="s">
        <v>394</v>
      </c>
      <c r="B11" t="s">
        <v>972</v>
      </c>
    </row>
    <row r="12" spans="1:2" x14ac:dyDescent="0.2">
      <c r="A12" t="s">
        <v>395</v>
      </c>
      <c r="B12" t="s">
        <v>973</v>
      </c>
    </row>
    <row r="13" spans="1:2" x14ac:dyDescent="0.2">
      <c r="A13" t="s">
        <v>396</v>
      </c>
      <c r="B13" t="s">
        <v>974</v>
      </c>
    </row>
    <row r="14" spans="1:2" x14ac:dyDescent="0.2">
      <c r="A14" t="s">
        <v>397</v>
      </c>
      <c r="B14" t="s">
        <v>975</v>
      </c>
    </row>
    <row r="15" spans="1:2" x14ac:dyDescent="0.2">
      <c r="A15" t="s">
        <v>398</v>
      </c>
      <c r="B15" t="s">
        <v>976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481"/>
  <sheetViews>
    <sheetView workbookViewId="0">
      <selection sqref="A1:N1"/>
    </sheetView>
  </sheetViews>
  <sheetFormatPr baseColWidth="10" defaultRowHeight="16" x14ac:dyDescent="0.2"/>
  <cols>
    <col min="12" max="12" width="14" bestFit="1" customWidth="1"/>
  </cols>
  <sheetData>
    <row r="1" spans="1:14" x14ac:dyDescent="0.2">
      <c r="A1" t="s">
        <v>386</v>
      </c>
      <c r="B1" t="s">
        <v>387</v>
      </c>
      <c r="C1" t="s">
        <v>388</v>
      </c>
      <c r="D1" t="s">
        <v>389</v>
      </c>
      <c r="E1" t="s">
        <v>390</v>
      </c>
      <c r="F1" t="s">
        <v>391</v>
      </c>
      <c r="H1" t="s">
        <v>392</v>
      </c>
      <c r="I1" t="s">
        <v>393</v>
      </c>
      <c r="J1" t="s">
        <v>394</v>
      </c>
      <c r="K1" t="s">
        <v>395</v>
      </c>
      <c r="L1" t="s">
        <v>396</v>
      </c>
      <c r="M1" t="s">
        <v>397</v>
      </c>
      <c r="N1" t="s">
        <v>398</v>
      </c>
    </row>
    <row r="2" spans="1:14" x14ac:dyDescent="0.2">
      <c r="A2">
        <v>1</v>
      </c>
      <c r="B2" s="1" t="s">
        <v>399</v>
      </c>
      <c r="C2">
        <f>VLOOKUP(B2, '[2]Lat Long'!$B:$D,2,0)</f>
        <v>42.098686699999902</v>
      </c>
      <c r="D2">
        <f>VLOOKUP(B2, '[2]Lat Long'!$B:$D,3,0)</f>
        <v>-75.917973799999999</v>
      </c>
      <c r="E2">
        <v>1.4121382373517451E-3</v>
      </c>
      <c r="F2" s="1">
        <v>160490.25</v>
      </c>
      <c r="G2">
        <v>1</v>
      </c>
      <c r="H2" s="5" t="s">
        <v>400</v>
      </c>
      <c r="I2" s="2">
        <v>17</v>
      </c>
      <c r="J2" s="2">
        <v>1</v>
      </c>
      <c r="K2" s="2">
        <f>J2+I2-1</f>
        <v>17</v>
      </c>
      <c r="L2" s="6">
        <v>2700000</v>
      </c>
    </row>
    <row r="3" spans="1:14" x14ac:dyDescent="0.2">
      <c r="A3">
        <v>2</v>
      </c>
      <c r="B3" s="1" t="s">
        <v>401</v>
      </c>
      <c r="C3">
        <f>VLOOKUP(B3, '[2]Lat Long'!$B:$D,2,0)</f>
        <v>40.124481000000003</v>
      </c>
      <c r="D3">
        <f>VLOOKUP(B3, '[2]Lat Long'!$B:$D,3,0)</f>
        <v>-87.630020699999903</v>
      </c>
      <c r="E3">
        <v>4.5233799541084471E-4</v>
      </c>
      <c r="F3" s="1">
        <v>51408.450000000004</v>
      </c>
      <c r="G3">
        <v>2</v>
      </c>
      <c r="H3" s="5" t="s">
        <v>402</v>
      </c>
      <c r="I3" s="2">
        <v>12</v>
      </c>
      <c r="J3" s="2">
        <f>K2+1</f>
        <v>18</v>
      </c>
      <c r="K3" s="2">
        <f>J3+I3-1</f>
        <v>29</v>
      </c>
      <c r="L3" s="6">
        <v>4200000</v>
      </c>
    </row>
    <row r="4" spans="1:14" x14ac:dyDescent="0.2">
      <c r="A4">
        <v>3</v>
      </c>
      <c r="B4" s="1" t="s">
        <v>403</v>
      </c>
      <c r="C4">
        <f>VLOOKUP(B4, '[2]Lat Long'!$B:$D,2,0)</f>
        <v>40.6993303</v>
      </c>
      <c r="D4">
        <f>VLOOKUP(B4, '[2]Lat Long'!$B:$D,3,0)</f>
        <v>-99.081678399999902</v>
      </c>
      <c r="E4">
        <v>5.6043252604972269E-4</v>
      </c>
      <c r="F4" s="1">
        <v>63693.450000000004</v>
      </c>
      <c r="G4">
        <v>3</v>
      </c>
      <c r="H4" s="5" t="s">
        <v>404</v>
      </c>
      <c r="I4" s="2">
        <v>3</v>
      </c>
      <c r="J4" s="2">
        <f t="shared" ref="J4:J67" si="0">K3+1</f>
        <v>30</v>
      </c>
      <c r="K4" s="2">
        <f t="shared" ref="K4:K67" si="1">J4+I4-1</f>
        <v>32</v>
      </c>
      <c r="L4" s="6">
        <v>4100000.0099999993</v>
      </c>
    </row>
    <row r="5" spans="1:14" x14ac:dyDescent="0.2">
      <c r="A5">
        <v>4</v>
      </c>
      <c r="B5" s="1" t="s">
        <v>405</v>
      </c>
      <c r="C5">
        <f>VLOOKUP(B5, '[2]Lat Long'!$B:$D,2,0)</f>
        <v>42.443961399999999</v>
      </c>
      <c r="D5">
        <f>VLOOKUP(B5, '[2]Lat Long'!$B:$D,3,0)</f>
        <v>-76.501880700000001</v>
      </c>
      <c r="E5">
        <v>3.7257769412184992E-4</v>
      </c>
      <c r="F5" s="1">
        <v>42343.65</v>
      </c>
      <c r="G5">
        <v>4</v>
      </c>
      <c r="H5" s="5" t="s">
        <v>406</v>
      </c>
      <c r="I5" s="2">
        <v>7</v>
      </c>
      <c r="J5" s="2">
        <f t="shared" si="0"/>
        <v>33</v>
      </c>
      <c r="K5" s="2">
        <f t="shared" si="1"/>
        <v>39</v>
      </c>
      <c r="L5" s="6">
        <v>4831240.0200000005</v>
      </c>
    </row>
    <row r="6" spans="1:14" x14ac:dyDescent="0.2">
      <c r="A6">
        <v>5</v>
      </c>
      <c r="B6" s="1" t="s">
        <v>407</v>
      </c>
      <c r="C6">
        <f>VLOOKUP(B6, '[2]Lat Long'!$B:$D,2,0)</f>
        <v>32.298757299999998</v>
      </c>
      <c r="D6">
        <f>VLOOKUP(B6, '[2]Lat Long'!$B:$D,3,0)</f>
        <v>-90.184810299999896</v>
      </c>
      <c r="E6">
        <v>2.4371594722847187E-3</v>
      </c>
      <c r="F6" s="1">
        <v>276984.45</v>
      </c>
      <c r="G6">
        <v>5</v>
      </c>
      <c r="H6" s="5" t="s">
        <v>408</v>
      </c>
      <c r="I6" s="2">
        <v>3</v>
      </c>
      <c r="J6" s="2">
        <f t="shared" si="0"/>
        <v>40</v>
      </c>
      <c r="K6" s="2">
        <f t="shared" si="1"/>
        <v>42</v>
      </c>
      <c r="L6" s="6">
        <v>2669000.0100000002</v>
      </c>
    </row>
    <row r="7" spans="1:14" x14ac:dyDescent="0.2">
      <c r="A7">
        <v>6</v>
      </c>
      <c r="B7" s="1" t="s">
        <v>409</v>
      </c>
      <c r="C7">
        <f>VLOOKUP(B7, '[2]Lat Long'!$B:$D,2,0)</f>
        <v>40.763244</v>
      </c>
      <c r="D7">
        <f>VLOOKUP(B7, '[2]Lat Long'!$B:$D,3,0)</f>
        <v>-86.361619000000005</v>
      </c>
      <c r="E7">
        <v>7.3210881394131515E-4</v>
      </c>
      <c r="F7" s="1">
        <v>83204.55</v>
      </c>
      <c r="G7">
        <v>6</v>
      </c>
      <c r="H7" s="5" t="s">
        <v>410</v>
      </c>
      <c r="I7" s="2">
        <v>17</v>
      </c>
      <c r="J7" s="2">
        <f t="shared" si="0"/>
        <v>43</v>
      </c>
      <c r="K7" s="2">
        <f t="shared" si="1"/>
        <v>59</v>
      </c>
      <c r="L7" s="6">
        <v>7000000.0049999999</v>
      </c>
    </row>
    <row r="8" spans="1:14" x14ac:dyDescent="0.2">
      <c r="A8">
        <v>7</v>
      </c>
      <c r="B8" s="1" t="s">
        <v>411</v>
      </c>
      <c r="C8">
        <f>VLOOKUP(B8, '[2]Lat Long'!$B:$D,2,0)</f>
        <v>40.825762500000003</v>
      </c>
      <c r="D8">
        <f>VLOOKUP(B8, '[2]Lat Long'!$B:$D,3,0)</f>
        <v>-96.685198200000002</v>
      </c>
      <c r="E8">
        <v>1.2255266905015503E-3</v>
      </c>
      <c r="F8" s="1">
        <v>139281.75</v>
      </c>
      <c r="G8">
        <v>7</v>
      </c>
      <c r="H8" s="5" t="s">
        <v>412</v>
      </c>
      <c r="I8" s="2">
        <v>6</v>
      </c>
      <c r="J8" s="2">
        <f t="shared" si="0"/>
        <v>60</v>
      </c>
      <c r="K8" s="2">
        <f t="shared" si="1"/>
        <v>65</v>
      </c>
      <c r="L8" s="6">
        <v>500000.00999999995</v>
      </c>
    </row>
    <row r="9" spans="1:14" x14ac:dyDescent="0.2">
      <c r="A9">
        <v>8</v>
      </c>
      <c r="B9" s="1" t="s">
        <v>413</v>
      </c>
      <c r="C9">
        <f>VLOOKUP(B9, '[2]Lat Long'!$B:$D,2,0)</f>
        <v>40.196670099999999</v>
      </c>
      <c r="D9">
        <f>VLOOKUP(B9, '[2]Lat Long'!$B:$D,3,0)</f>
        <v>-100.6248741</v>
      </c>
      <c r="E9">
        <v>1.4498921329430162E-4</v>
      </c>
      <c r="F9" s="1">
        <v>16478.100000000002</v>
      </c>
      <c r="G9">
        <v>8</v>
      </c>
      <c r="H9" s="5" t="s">
        <v>414</v>
      </c>
      <c r="I9" s="2">
        <v>2</v>
      </c>
      <c r="J9" s="2">
        <f t="shared" si="0"/>
        <v>66</v>
      </c>
      <c r="K9" s="2">
        <f t="shared" si="1"/>
        <v>67</v>
      </c>
      <c r="L9" s="6">
        <v>450000</v>
      </c>
    </row>
    <row r="10" spans="1:14" x14ac:dyDescent="0.2">
      <c r="A10">
        <v>9</v>
      </c>
      <c r="B10" s="1" t="s">
        <v>415</v>
      </c>
      <c r="C10">
        <f>VLOOKUP(B10, '[2]Lat Long'!$B:$D,2,0)</f>
        <v>40.558373899999999</v>
      </c>
      <c r="D10">
        <f>VLOOKUP(B10, '[2]Lat Long'!$B:$D,3,0)</f>
        <v>-85.6591442</v>
      </c>
      <c r="E10">
        <v>4.325285838069507E-4</v>
      </c>
      <c r="F10" s="1">
        <v>49157.1</v>
      </c>
      <c r="G10">
        <v>9</v>
      </c>
      <c r="H10" s="5" t="s">
        <v>416</v>
      </c>
      <c r="I10" s="2">
        <v>9</v>
      </c>
      <c r="J10" s="2">
        <f t="shared" si="0"/>
        <v>68</v>
      </c>
      <c r="K10" s="2">
        <f t="shared" si="1"/>
        <v>76</v>
      </c>
      <c r="L10" s="6">
        <v>2500000.0049999999</v>
      </c>
    </row>
    <row r="11" spans="1:14" x14ac:dyDescent="0.2">
      <c r="A11">
        <v>10</v>
      </c>
      <c r="B11" s="1" t="s">
        <v>417</v>
      </c>
      <c r="C11">
        <f>VLOOKUP(B11, '[2]Lat Long'!$B:$D,2,0)</f>
        <v>41.140275899999899</v>
      </c>
      <c r="D11">
        <f>VLOOKUP(B11, '[2]Lat Long'!$B:$D,3,0)</f>
        <v>-100.7601454</v>
      </c>
      <c r="E11">
        <v>3.1774644649228281E-4</v>
      </c>
      <c r="F11" s="1">
        <v>36112.050000000003</v>
      </c>
      <c r="G11">
        <v>10</v>
      </c>
      <c r="H11" s="5" t="s">
        <v>418</v>
      </c>
      <c r="I11" s="2">
        <v>1</v>
      </c>
      <c r="J11" s="2">
        <f t="shared" si="0"/>
        <v>77</v>
      </c>
      <c r="K11" s="2">
        <f t="shared" si="1"/>
        <v>77</v>
      </c>
      <c r="L11" s="6">
        <v>21899.999999999996</v>
      </c>
    </row>
    <row r="12" spans="1:14" x14ac:dyDescent="0.2">
      <c r="A12">
        <v>11</v>
      </c>
      <c r="B12" s="1" t="s">
        <v>419</v>
      </c>
      <c r="C12">
        <f>VLOOKUP(B12, '[2]Lat Long'!$B:$D,2,0)</f>
        <v>42.452857100000003</v>
      </c>
      <c r="D12">
        <f>VLOOKUP(B12, '[2]Lat Long'!$B:$D,3,0)</f>
        <v>-75.063774599999903</v>
      </c>
      <c r="E12">
        <v>4.2660516190820487E-4</v>
      </c>
      <c r="F12" s="1">
        <v>48483.9</v>
      </c>
      <c r="G12">
        <v>11</v>
      </c>
      <c r="H12" s="5" t="s">
        <v>420</v>
      </c>
      <c r="I12" s="2">
        <v>2</v>
      </c>
      <c r="J12" s="2">
        <f t="shared" si="0"/>
        <v>78</v>
      </c>
      <c r="K12" s="2">
        <f t="shared" si="1"/>
        <v>79</v>
      </c>
      <c r="L12" s="6">
        <v>1350000</v>
      </c>
    </row>
    <row r="13" spans="1:14" x14ac:dyDescent="0.2">
      <c r="A13">
        <v>12</v>
      </c>
      <c r="B13" s="1" t="s">
        <v>421</v>
      </c>
      <c r="C13">
        <f>VLOOKUP(B13, '[2]Lat Long'!$B:$D,2,0)</f>
        <v>41.661992699999999</v>
      </c>
      <c r="D13">
        <f>VLOOKUP(B13, '[2]Lat Long'!$B:$D,3,0)</f>
        <v>-86.158615599999905</v>
      </c>
      <c r="E13">
        <v>1.3098879384792767E-3</v>
      </c>
      <c r="F13" s="1">
        <v>148869.45000000001</v>
      </c>
      <c r="G13">
        <v>12</v>
      </c>
      <c r="H13" s="5" t="s">
        <v>422</v>
      </c>
      <c r="I13" s="2">
        <v>6</v>
      </c>
      <c r="J13" s="2">
        <f t="shared" si="0"/>
        <v>80</v>
      </c>
      <c r="K13" s="2">
        <f t="shared" si="1"/>
        <v>85</v>
      </c>
      <c r="L13" s="6">
        <v>299000.01</v>
      </c>
    </row>
    <row r="14" spans="1:14" x14ac:dyDescent="0.2">
      <c r="A14">
        <v>13</v>
      </c>
      <c r="B14" s="1" t="s">
        <v>423</v>
      </c>
      <c r="C14">
        <f>VLOOKUP(B14, '[2]Lat Long'!$B:$D,2,0)</f>
        <v>43.048122100000001</v>
      </c>
      <c r="D14">
        <f>VLOOKUP(B14, '[2]Lat Long'!$B:$D,3,0)</f>
        <v>-76.147424399999906</v>
      </c>
      <c r="E14">
        <v>3.132524064822049E-3</v>
      </c>
      <c r="F14" s="1">
        <v>356013</v>
      </c>
      <c r="G14">
        <v>13</v>
      </c>
      <c r="H14" s="5" t="s">
        <v>424</v>
      </c>
      <c r="I14" s="2">
        <v>11</v>
      </c>
      <c r="J14" s="2">
        <f t="shared" si="0"/>
        <v>86</v>
      </c>
      <c r="K14" s="2">
        <f t="shared" si="1"/>
        <v>96</v>
      </c>
      <c r="L14" s="6">
        <v>5400000</v>
      </c>
    </row>
    <row r="15" spans="1:14" x14ac:dyDescent="0.2">
      <c r="A15">
        <v>14</v>
      </c>
      <c r="B15" s="1" t="s">
        <v>425</v>
      </c>
      <c r="C15">
        <f>VLOOKUP(B15, '[2]Lat Long'!$B:$D,2,0)</f>
        <v>39.466703399999901</v>
      </c>
      <c r="D15">
        <f>VLOOKUP(B15, '[2]Lat Long'!$B:$D,3,0)</f>
        <v>-87.413909199999907</v>
      </c>
      <c r="E15">
        <v>9.3827636397192827E-4</v>
      </c>
      <c r="F15" s="1">
        <v>106635.6</v>
      </c>
      <c r="G15">
        <v>14</v>
      </c>
      <c r="H15" s="5" t="s">
        <v>426</v>
      </c>
      <c r="I15" s="2">
        <v>3</v>
      </c>
      <c r="J15" s="2">
        <f t="shared" si="0"/>
        <v>97</v>
      </c>
      <c r="K15" s="2">
        <f t="shared" si="1"/>
        <v>99</v>
      </c>
      <c r="L15" s="6">
        <v>2884480.65</v>
      </c>
    </row>
    <row r="16" spans="1:14" x14ac:dyDescent="0.2">
      <c r="A16">
        <v>15</v>
      </c>
      <c r="B16" s="1" t="s">
        <v>427</v>
      </c>
      <c r="C16">
        <f>VLOOKUP(B16, '[2]Lat Long'!$B:$D,2,0)</f>
        <v>43.2128473</v>
      </c>
      <c r="D16">
        <f>VLOOKUP(B16, '[2]Lat Long'!$B:$D,3,0)</f>
        <v>-75.455730299999999</v>
      </c>
      <c r="E16">
        <v>1.2537104585999947E-3</v>
      </c>
      <c r="F16" s="1">
        <v>142484.85</v>
      </c>
      <c r="G16">
        <v>15</v>
      </c>
      <c r="H16" s="5" t="s">
        <v>428</v>
      </c>
      <c r="I16" s="2">
        <v>1</v>
      </c>
      <c r="J16" s="2">
        <f t="shared" si="0"/>
        <v>100</v>
      </c>
      <c r="K16" s="2">
        <f t="shared" si="1"/>
        <v>100</v>
      </c>
      <c r="L16" s="6">
        <v>80023.5</v>
      </c>
    </row>
    <row r="17" spans="1:12" x14ac:dyDescent="0.2">
      <c r="A17">
        <v>16</v>
      </c>
      <c r="B17" s="1" t="s">
        <v>429</v>
      </c>
      <c r="C17">
        <f>VLOOKUP(B17, '[2]Lat Long'!$B:$D,2,0)</f>
        <v>38.659215199999998</v>
      </c>
      <c r="D17">
        <f>VLOOKUP(B17, '[2]Lat Long'!$B:$D,3,0)</f>
        <v>-87.172788999999895</v>
      </c>
      <c r="E17">
        <v>3.7123542137875175E-4</v>
      </c>
      <c r="F17" s="1">
        <v>42191.1</v>
      </c>
      <c r="G17">
        <v>16</v>
      </c>
      <c r="H17" s="5" t="s">
        <v>430</v>
      </c>
      <c r="I17" s="2">
        <v>13</v>
      </c>
      <c r="J17" s="2">
        <f t="shared" si="0"/>
        <v>101</v>
      </c>
      <c r="K17" s="2">
        <f t="shared" si="1"/>
        <v>113</v>
      </c>
      <c r="L17" s="6">
        <v>14000000.01</v>
      </c>
    </row>
    <row r="18" spans="1:12" x14ac:dyDescent="0.2">
      <c r="A18">
        <v>17</v>
      </c>
      <c r="B18" s="1" t="s">
        <v>431</v>
      </c>
      <c r="C18">
        <f>VLOOKUP(B18, '[2]Lat Long'!$B:$D,2,0)</f>
        <v>43.974783799999997</v>
      </c>
      <c r="D18">
        <f>VLOOKUP(B18, '[2]Lat Long'!$B:$D,3,0)</f>
        <v>-75.910756499999906</v>
      </c>
      <c r="E18">
        <v>1.1730157137494329E-3</v>
      </c>
      <c r="F18" s="1">
        <v>133313.85</v>
      </c>
      <c r="G18">
        <v>17</v>
      </c>
      <c r="H18" s="5" t="s">
        <v>432</v>
      </c>
      <c r="I18" s="2">
        <v>39</v>
      </c>
      <c r="J18" s="2">
        <f t="shared" si="0"/>
        <v>114</v>
      </c>
      <c r="K18" s="2">
        <f t="shared" si="1"/>
        <v>152</v>
      </c>
      <c r="L18" s="6">
        <v>40050000</v>
      </c>
    </row>
    <row r="19" spans="1:12" x14ac:dyDescent="0.2">
      <c r="A19">
        <v>18</v>
      </c>
      <c r="B19" s="1" t="s">
        <v>433</v>
      </c>
      <c r="C19">
        <f>VLOOKUP(B19, '[2]Lat Long'!$B:$D,2,0)</f>
        <v>44.058172799999902</v>
      </c>
      <c r="D19">
        <f>VLOOKUP(B19, '[2]Lat Long'!$B:$D,3,0)</f>
        <v>-121.315309599999</v>
      </c>
      <c r="E19">
        <v>4.0681950734401169E-4</v>
      </c>
      <c r="F19" s="1">
        <v>46235.25</v>
      </c>
      <c r="G19">
        <v>18</v>
      </c>
      <c r="H19" s="5" t="s">
        <v>434</v>
      </c>
      <c r="I19" s="2">
        <v>12</v>
      </c>
      <c r="J19" s="2">
        <f t="shared" si="0"/>
        <v>153</v>
      </c>
      <c r="K19" s="2">
        <f t="shared" si="1"/>
        <v>164</v>
      </c>
      <c r="L19" s="6">
        <v>3000000</v>
      </c>
    </row>
    <row r="20" spans="1:12" x14ac:dyDescent="0.2">
      <c r="A20">
        <v>19</v>
      </c>
      <c r="B20" s="1" t="s">
        <v>435</v>
      </c>
      <c r="C20">
        <f>VLOOKUP(B20, '[2]Lat Long'!$B:$D,2,0)</f>
        <v>39.652865399999897</v>
      </c>
      <c r="D20">
        <f>VLOOKUP(B20, '[2]Lat Long'!$B:$D,3,0)</f>
        <v>-78.762518499999999</v>
      </c>
      <c r="E20">
        <v>6.2048240340024376E-4</v>
      </c>
      <c r="F20" s="1">
        <v>70518.150000000009</v>
      </c>
      <c r="G20">
        <v>19</v>
      </c>
      <c r="H20" s="5" t="s">
        <v>436</v>
      </c>
      <c r="I20" s="2">
        <v>3</v>
      </c>
      <c r="J20" s="2">
        <f t="shared" si="0"/>
        <v>165</v>
      </c>
      <c r="K20" s="2">
        <f t="shared" si="1"/>
        <v>167</v>
      </c>
      <c r="L20" s="6">
        <v>3710000.01</v>
      </c>
    </row>
    <row r="21" spans="1:12" x14ac:dyDescent="0.2">
      <c r="A21">
        <v>20</v>
      </c>
      <c r="B21" s="1" t="s">
        <v>437</v>
      </c>
      <c r="C21">
        <f>VLOOKUP(B21, '[2]Lat Long'!$B:$D,2,0)</f>
        <v>41.548172299999997</v>
      </c>
      <c r="D21">
        <f>VLOOKUP(B21, '[2]Lat Long'!$B:$D,3,0)</f>
        <v>-90.563427999999902</v>
      </c>
      <c r="E21">
        <v>1.6616069517437783E-3</v>
      </c>
      <c r="F21" s="1">
        <v>188842.5</v>
      </c>
      <c r="G21">
        <v>20</v>
      </c>
      <c r="H21" s="5" t="s">
        <v>438</v>
      </c>
      <c r="I21" s="2">
        <v>4</v>
      </c>
      <c r="J21" s="2">
        <f t="shared" si="0"/>
        <v>168</v>
      </c>
      <c r="K21" s="2">
        <f t="shared" si="1"/>
        <v>171</v>
      </c>
      <c r="L21" s="6">
        <v>599999.85</v>
      </c>
    </row>
    <row r="22" spans="1:12" x14ac:dyDescent="0.2">
      <c r="A22">
        <v>21</v>
      </c>
      <c r="B22" s="1" t="s">
        <v>439</v>
      </c>
      <c r="C22">
        <f>VLOOKUP(B22, '[2]Lat Long'!$B:$D,2,0)</f>
        <v>29.2108147</v>
      </c>
      <c r="D22">
        <f>VLOOKUP(B22, '[2]Lat Long'!$B:$D,3,0)</f>
        <v>-81.0228331</v>
      </c>
      <c r="E22">
        <v>1.5814784163394203E-3</v>
      </c>
      <c r="F22" s="1">
        <v>179735.85</v>
      </c>
      <c r="G22">
        <v>21</v>
      </c>
      <c r="H22" s="5" t="s">
        <v>440</v>
      </c>
      <c r="I22" s="2">
        <v>1</v>
      </c>
      <c r="J22" s="2">
        <f t="shared" si="0"/>
        <v>172</v>
      </c>
      <c r="K22" s="2">
        <f t="shared" si="1"/>
        <v>172</v>
      </c>
      <c r="L22" s="6">
        <v>42500.009999999995</v>
      </c>
    </row>
    <row r="23" spans="1:12" x14ac:dyDescent="0.2">
      <c r="A23">
        <v>22</v>
      </c>
      <c r="B23" s="1" t="s">
        <v>441</v>
      </c>
      <c r="C23">
        <f>VLOOKUP(B23, '[2]Lat Long'!$B:$D,2,0)</f>
        <v>41.600544800000002</v>
      </c>
      <c r="D23">
        <f>VLOOKUP(B23, '[2]Lat Long'!$B:$D,3,0)</f>
        <v>-93.609106399999902</v>
      </c>
      <c r="E23">
        <v>2.8858072075286976E-3</v>
      </c>
      <c r="F23" s="1">
        <v>327973.5</v>
      </c>
      <c r="G23">
        <v>22</v>
      </c>
      <c r="H23" s="5" t="s">
        <v>442</v>
      </c>
      <c r="I23" s="2">
        <v>4</v>
      </c>
      <c r="J23" s="2">
        <f t="shared" si="0"/>
        <v>173</v>
      </c>
      <c r="K23" s="2">
        <f t="shared" si="1"/>
        <v>176</v>
      </c>
      <c r="L23" s="6">
        <v>1329984</v>
      </c>
    </row>
    <row r="24" spans="1:12" x14ac:dyDescent="0.2">
      <c r="A24">
        <v>23</v>
      </c>
      <c r="B24" s="1" t="s">
        <v>443</v>
      </c>
      <c r="C24">
        <f>VLOOKUP(B24, '[2]Lat Long'!$B:$D,2,0)</f>
        <v>42.500558300000002</v>
      </c>
      <c r="D24">
        <f>VLOOKUP(B24, '[2]Lat Long'!$B:$D,3,0)</f>
        <v>-90.664571799999905</v>
      </c>
      <c r="E24">
        <v>6.9901921714464466E-4</v>
      </c>
      <c r="F24" s="1">
        <v>79443.900000000009</v>
      </c>
      <c r="G24">
        <v>23</v>
      </c>
      <c r="H24" s="5" t="s">
        <v>444</v>
      </c>
      <c r="I24" s="2">
        <v>1</v>
      </c>
      <c r="J24" s="2">
        <f t="shared" si="0"/>
        <v>177</v>
      </c>
      <c r="K24" s="2">
        <f t="shared" si="1"/>
        <v>177</v>
      </c>
      <c r="L24" s="6">
        <v>952719.74999999988</v>
      </c>
    </row>
    <row r="25" spans="1:12" x14ac:dyDescent="0.2">
      <c r="A25">
        <v>24</v>
      </c>
      <c r="B25" s="1" t="s">
        <v>445</v>
      </c>
      <c r="C25">
        <f>VLOOKUP(B25, '[2]Lat Long'!$B:$D,2,0)</f>
        <v>38.303183699999998</v>
      </c>
      <c r="D25">
        <f>VLOOKUP(B25, '[2]Lat Long'!$B:$D,3,0)</f>
        <v>-77.460539900000001</v>
      </c>
      <c r="E25">
        <v>4.9356833781167393E-4</v>
      </c>
      <c r="F25" s="1">
        <v>56094.3</v>
      </c>
      <c r="G25">
        <v>24</v>
      </c>
      <c r="H25" s="5" t="s">
        <v>446</v>
      </c>
      <c r="I25" s="2">
        <v>1</v>
      </c>
      <c r="J25" s="2">
        <f t="shared" si="0"/>
        <v>178</v>
      </c>
      <c r="K25" s="2">
        <f t="shared" si="1"/>
        <v>178</v>
      </c>
      <c r="L25" s="6">
        <v>650000.00999999989</v>
      </c>
    </row>
    <row r="26" spans="1:12" x14ac:dyDescent="0.2">
      <c r="A26">
        <v>25</v>
      </c>
      <c r="B26" s="1" t="s">
        <v>447</v>
      </c>
      <c r="C26">
        <f>VLOOKUP(B26, '[2]Lat Long'!$B:$D,2,0)</f>
        <v>41.661127700000002</v>
      </c>
      <c r="D26">
        <f>VLOOKUP(B26, '[2]Lat Long'!$B:$D,3,0)</f>
        <v>-91.5301683</v>
      </c>
      <c r="E26">
        <v>4.5823766026988972E-4</v>
      </c>
      <c r="F26" s="1">
        <v>52078.950000000004</v>
      </c>
      <c r="G26">
        <v>25</v>
      </c>
      <c r="H26" s="5" t="s">
        <v>448</v>
      </c>
      <c r="I26" s="2">
        <v>14</v>
      </c>
      <c r="J26" s="2">
        <f t="shared" si="0"/>
        <v>179</v>
      </c>
      <c r="K26" s="2">
        <f t="shared" si="1"/>
        <v>192</v>
      </c>
      <c r="L26" s="6">
        <v>53982186</v>
      </c>
    </row>
    <row r="27" spans="1:12" x14ac:dyDescent="0.2">
      <c r="A27">
        <v>26</v>
      </c>
      <c r="B27" s="1" t="s">
        <v>449</v>
      </c>
      <c r="C27">
        <f>VLOOKUP(B27, '[2]Lat Long'!$B:$D,2,0)</f>
        <v>29.187198599999999</v>
      </c>
      <c r="D27">
        <f>VLOOKUP(B27, '[2]Lat Long'!$B:$D,3,0)</f>
        <v>-82.140092299999907</v>
      </c>
      <c r="E27">
        <v>7.7144255267269288E-4</v>
      </c>
      <c r="F27" s="1">
        <v>87674.85</v>
      </c>
      <c r="G27">
        <v>26</v>
      </c>
      <c r="H27" s="5" t="s">
        <v>450</v>
      </c>
      <c r="I27" s="2">
        <v>6</v>
      </c>
      <c r="J27" s="2">
        <f t="shared" si="0"/>
        <v>193</v>
      </c>
      <c r="K27" s="2">
        <f t="shared" si="1"/>
        <v>198</v>
      </c>
      <c r="L27" s="6">
        <v>430000.00499999995</v>
      </c>
    </row>
    <row r="28" spans="1:12" x14ac:dyDescent="0.2">
      <c r="A28">
        <v>27</v>
      </c>
      <c r="B28" s="1" t="s">
        <v>451</v>
      </c>
      <c r="C28">
        <f>VLOOKUP(B28, '[2]Lat Long'!$B:$D,2,0)</f>
        <v>38.840280499999999</v>
      </c>
      <c r="D28">
        <f>VLOOKUP(B28, '[2]Lat Long'!$B:$D,3,0)</f>
        <v>-97.611423699999904</v>
      </c>
      <c r="E28">
        <v>5.6782492490330464E-4</v>
      </c>
      <c r="F28" s="1">
        <v>64533.599999999999</v>
      </c>
      <c r="G28">
        <v>27</v>
      </c>
      <c r="H28" s="5" t="s">
        <v>452</v>
      </c>
      <c r="I28" s="2">
        <v>1</v>
      </c>
      <c r="J28" s="2">
        <f t="shared" si="0"/>
        <v>199</v>
      </c>
      <c r="K28" s="2">
        <f t="shared" si="1"/>
        <v>199</v>
      </c>
      <c r="L28" s="6">
        <v>810000</v>
      </c>
    </row>
    <row r="29" spans="1:12" x14ac:dyDescent="0.2">
      <c r="A29">
        <v>28</v>
      </c>
      <c r="B29" s="1" t="s">
        <v>453</v>
      </c>
      <c r="C29">
        <f>VLOOKUP(B29, '[2]Lat Long'!$B:$D,2,0)</f>
        <v>38.360673599999998</v>
      </c>
      <c r="D29">
        <f>VLOOKUP(B29, '[2]Lat Long'!$B:$D,3,0)</f>
        <v>-75.599369199999998</v>
      </c>
      <c r="E29">
        <v>6.4556983732434378E-4</v>
      </c>
      <c r="F29" s="1">
        <v>73369.350000000006</v>
      </c>
      <c r="G29">
        <v>28</v>
      </c>
      <c r="H29" s="5" t="s">
        <v>454</v>
      </c>
      <c r="I29" s="2">
        <v>2</v>
      </c>
      <c r="J29" s="2">
        <f t="shared" si="0"/>
        <v>200</v>
      </c>
      <c r="K29" s="2">
        <f t="shared" si="1"/>
        <v>201</v>
      </c>
      <c r="L29" s="6">
        <v>350000.01</v>
      </c>
    </row>
    <row r="30" spans="1:12" x14ac:dyDescent="0.2">
      <c r="A30">
        <v>29</v>
      </c>
      <c r="B30" s="1" t="s">
        <v>455</v>
      </c>
      <c r="C30">
        <f>VLOOKUP(B30, '[2]Lat Long'!$B:$D,2,0)</f>
        <v>31.549333000000001</v>
      </c>
      <c r="D30">
        <f>VLOOKUP(B30, '[2]Lat Long'!$B:$D,3,0)</f>
        <v>-97.146669500000002</v>
      </c>
      <c r="E30">
        <v>1.0692726808824279E-3</v>
      </c>
      <c r="F30" s="1">
        <v>121523.40000000001</v>
      </c>
      <c r="G30">
        <v>29</v>
      </c>
      <c r="H30" s="5" t="s">
        <v>456</v>
      </c>
      <c r="I30" s="2">
        <v>3</v>
      </c>
      <c r="J30" s="2">
        <f t="shared" si="0"/>
        <v>202</v>
      </c>
      <c r="K30" s="2">
        <f t="shared" si="1"/>
        <v>204</v>
      </c>
      <c r="L30" s="6">
        <v>231000</v>
      </c>
    </row>
    <row r="31" spans="1:12" x14ac:dyDescent="0.2">
      <c r="A31">
        <v>30</v>
      </c>
      <c r="B31" s="1" t="s">
        <v>457</v>
      </c>
      <c r="C31">
        <f>VLOOKUP(B31, '[2]Lat Long'!$B:$D,2,0)</f>
        <v>41.652491099999899</v>
      </c>
      <c r="D31">
        <f>VLOOKUP(B31, '[2]Lat Long'!$B:$D,3,0)</f>
        <v>-70.288112399999903</v>
      </c>
      <c r="E31">
        <v>8.0875298352288145E-4</v>
      </c>
      <c r="F31" s="1">
        <v>91915.199999999997</v>
      </c>
      <c r="G31">
        <v>30</v>
      </c>
      <c r="H31" s="5" t="s">
        <v>458</v>
      </c>
      <c r="I31" s="2">
        <v>1</v>
      </c>
      <c r="J31" s="2">
        <f t="shared" si="0"/>
        <v>205</v>
      </c>
      <c r="K31" s="2">
        <f t="shared" si="1"/>
        <v>205</v>
      </c>
      <c r="L31" s="6">
        <v>930000</v>
      </c>
    </row>
    <row r="32" spans="1:12" x14ac:dyDescent="0.2">
      <c r="A32">
        <v>31</v>
      </c>
      <c r="B32" s="1" t="s">
        <v>459</v>
      </c>
      <c r="C32">
        <f>VLOOKUP(B32, '[2]Lat Long'!$B:$D,2,0)</f>
        <v>35.2827524</v>
      </c>
      <c r="D32">
        <f>VLOOKUP(B32, '[2]Lat Long'!$B:$D,3,0)</f>
        <v>-120.6596156</v>
      </c>
      <c r="E32">
        <v>8.598543759194148E-4</v>
      </c>
      <c r="F32" s="1">
        <v>97722.900000000009</v>
      </c>
      <c r="G32">
        <v>31</v>
      </c>
      <c r="H32" s="5" t="s">
        <v>460</v>
      </c>
      <c r="I32" s="2">
        <v>1</v>
      </c>
      <c r="J32" s="2">
        <f t="shared" si="0"/>
        <v>206</v>
      </c>
      <c r="K32" s="2">
        <f t="shared" si="1"/>
        <v>206</v>
      </c>
      <c r="L32" s="6">
        <v>256802.85</v>
      </c>
    </row>
    <row r="33" spans="1:12" x14ac:dyDescent="0.2">
      <c r="A33">
        <v>32</v>
      </c>
      <c r="B33" s="1" t="s">
        <v>461</v>
      </c>
      <c r="C33">
        <f>VLOOKUP(B33, '[2]Lat Long'!$B:$D,2,0)</f>
        <v>34.953033699999999</v>
      </c>
      <c r="D33">
        <f>VLOOKUP(B33, '[2]Lat Long'!$B:$D,3,0)</f>
        <v>-120.4357191</v>
      </c>
      <c r="E33">
        <v>1.4634653216254365E-3</v>
      </c>
      <c r="F33" s="1">
        <v>166323.6</v>
      </c>
      <c r="G33">
        <v>32</v>
      </c>
      <c r="H33" s="5" t="s">
        <v>462</v>
      </c>
      <c r="I33" s="2">
        <v>1</v>
      </c>
      <c r="J33" s="2">
        <f t="shared" si="0"/>
        <v>207</v>
      </c>
      <c r="K33" s="2">
        <f t="shared" si="1"/>
        <v>207</v>
      </c>
      <c r="L33" s="6">
        <v>163397.00999999998</v>
      </c>
    </row>
    <row r="34" spans="1:12" x14ac:dyDescent="0.2">
      <c r="A34">
        <v>33</v>
      </c>
      <c r="B34" s="1" t="s">
        <v>463</v>
      </c>
      <c r="C34">
        <f>VLOOKUP(B34, '[2]Lat Long'!$B:$D,2,0)</f>
        <v>27.800582799999901</v>
      </c>
      <c r="D34">
        <f>VLOOKUP(B34, '[2]Lat Long'!$B:$D,3,0)</f>
        <v>-97.396381000000005</v>
      </c>
      <c r="E34">
        <v>1.9797057943249569E-3</v>
      </c>
      <c r="F34" s="1">
        <v>224994.59999999998</v>
      </c>
      <c r="G34">
        <v>33</v>
      </c>
      <c r="H34" s="5" t="s">
        <v>464</v>
      </c>
      <c r="I34" s="2">
        <v>1</v>
      </c>
      <c r="J34" s="2">
        <f t="shared" si="0"/>
        <v>208</v>
      </c>
      <c r="K34" s="2">
        <f t="shared" si="1"/>
        <v>208</v>
      </c>
      <c r="L34" s="6">
        <v>219072.59999999998</v>
      </c>
    </row>
    <row r="35" spans="1:12" x14ac:dyDescent="0.2">
      <c r="A35">
        <v>34</v>
      </c>
      <c r="B35" s="1" t="s">
        <v>465</v>
      </c>
      <c r="C35">
        <f>VLOOKUP(B35, '[2]Lat Long'!$B:$D,2,0)</f>
        <v>40.900892300000002</v>
      </c>
      <c r="D35">
        <f>VLOOKUP(B35, '[2]Lat Long'!$B:$D,3,0)</f>
        <v>-80.856750099999999</v>
      </c>
      <c r="E35">
        <v>4.287195384415807E-4</v>
      </c>
      <c r="F35" s="1">
        <v>48724.200000000004</v>
      </c>
      <c r="G35">
        <v>34</v>
      </c>
      <c r="H35" s="5" t="s">
        <v>466</v>
      </c>
      <c r="I35" s="2">
        <v>12</v>
      </c>
      <c r="J35" s="2">
        <f t="shared" si="0"/>
        <v>209</v>
      </c>
      <c r="K35" s="2">
        <f t="shared" si="1"/>
        <v>220</v>
      </c>
      <c r="L35" s="6">
        <v>1130000.01</v>
      </c>
    </row>
    <row r="36" spans="1:12" x14ac:dyDescent="0.2">
      <c r="A36">
        <v>35</v>
      </c>
      <c r="B36" s="1" t="s">
        <v>467</v>
      </c>
      <c r="C36">
        <f>VLOOKUP(B36, '[2]Lat Long'!$B:$D,2,0)</f>
        <v>27.530567099999999</v>
      </c>
      <c r="D36">
        <f>VLOOKUP(B36, '[2]Lat Long'!$B:$D,3,0)</f>
        <v>-99.480324099999905</v>
      </c>
      <c r="E36">
        <v>6.0533333108433356E-4</v>
      </c>
      <c r="F36" s="1">
        <v>68796.45</v>
      </c>
      <c r="G36">
        <v>35</v>
      </c>
      <c r="H36" s="5" t="s">
        <v>468</v>
      </c>
      <c r="I36" s="2">
        <v>6</v>
      </c>
      <c r="J36" s="2">
        <f t="shared" si="0"/>
        <v>221</v>
      </c>
      <c r="K36" s="2">
        <f t="shared" si="1"/>
        <v>226</v>
      </c>
      <c r="L36" s="6">
        <v>4500000</v>
      </c>
    </row>
    <row r="37" spans="1:12" x14ac:dyDescent="0.2">
      <c r="A37">
        <v>36</v>
      </c>
      <c r="B37" s="1" t="s">
        <v>469</v>
      </c>
      <c r="C37">
        <f>VLOOKUP(B37, '[2]Lat Long'!$B:$D,2,0)</f>
        <v>42.439006900000003</v>
      </c>
      <c r="D37">
        <f>VLOOKUP(B37, '[2]Lat Long'!$B:$D,3,0)</f>
        <v>-123.32839250000001</v>
      </c>
      <c r="E37">
        <v>8.2768734416446073E-4</v>
      </c>
      <c r="F37" s="1">
        <v>94067.1</v>
      </c>
      <c r="G37">
        <v>36</v>
      </c>
      <c r="H37" s="5" t="s">
        <v>470</v>
      </c>
      <c r="I37" s="2">
        <v>5</v>
      </c>
      <c r="J37" s="2">
        <f t="shared" si="0"/>
        <v>227</v>
      </c>
      <c r="K37" s="2">
        <f t="shared" si="1"/>
        <v>231</v>
      </c>
      <c r="L37" s="6">
        <v>8000000.0100000007</v>
      </c>
    </row>
    <row r="38" spans="1:12" x14ac:dyDescent="0.2">
      <c r="A38">
        <v>37</v>
      </c>
      <c r="B38" s="1" t="s">
        <v>471</v>
      </c>
      <c r="C38">
        <f>VLOOKUP(B38, '[2]Lat Long'!$B:$D,2,0)</f>
        <v>43.216504999999998</v>
      </c>
      <c r="D38">
        <f>VLOOKUP(B38, '[2]Lat Long'!$B:$D,3,0)</f>
        <v>-123.34173809999901</v>
      </c>
      <c r="E38">
        <v>3.7476334177432831E-4</v>
      </c>
      <c r="F38" s="1">
        <v>42592.05</v>
      </c>
      <c r="G38">
        <v>37</v>
      </c>
      <c r="H38" s="5" t="s">
        <v>472</v>
      </c>
      <c r="I38" s="2">
        <v>1</v>
      </c>
      <c r="J38" s="2">
        <f t="shared" si="0"/>
        <v>232</v>
      </c>
      <c r="K38" s="2">
        <f t="shared" si="1"/>
        <v>232</v>
      </c>
      <c r="L38" s="6">
        <v>147127.5</v>
      </c>
    </row>
    <row r="39" spans="1:12" x14ac:dyDescent="0.2">
      <c r="A39">
        <v>38</v>
      </c>
      <c r="B39" s="1" t="s">
        <v>473</v>
      </c>
      <c r="C39">
        <f>VLOOKUP(B39, '[2]Lat Long'!$B:$D,2,0)</f>
        <v>40.418956600000001</v>
      </c>
      <c r="D39">
        <f>VLOOKUP(B39, '[2]Lat Long'!$B:$D,3,0)</f>
        <v>-80.589516699999905</v>
      </c>
      <c r="E39">
        <v>5.6432076154742884E-4</v>
      </c>
      <c r="F39" s="1">
        <v>64135.35</v>
      </c>
      <c r="G39">
        <v>38</v>
      </c>
      <c r="H39" s="5" t="s">
        <v>474</v>
      </c>
      <c r="I39" s="2">
        <v>2</v>
      </c>
      <c r="J39" s="2">
        <f t="shared" si="0"/>
        <v>233</v>
      </c>
      <c r="K39" s="2">
        <f t="shared" si="1"/>
        <v>234</v>
      </c>
      <c r="L39" s="6">
        <v>3400000.0049999999</v>
      </c>
    </row>
    <row r="40" spans="1:12" x14ac:dyDescent="0.2">
      <c r="A40">
        <v>39</v>
      </c>
      <c r="B40" s="1" t="s">
        <v>475</v>
      </c>
      <c r="C40">
        <f>VLOOKUP(B40, '[2]Lat Long'!$B:$D,2,0)</f>
        <v>40.063961599999999</v>
      </c>
      <c r="D40">
        <f>VLOOKUP(B40, '[2]Lat Long'!$B:$D,3,0)</f>
        <v>-80.720914899999997</v>
      </c>
      <c r="E40">
        <v>8.7084200678105893E-4</v>
      </c>
      <c r="F40" s="1">
        <v>98971.650000000009</v>
      </c>
      <c r="G40">
        <v>39</v>
      </c>
      <c r="H40" s="5" t="s">
        <v>476</v>
      </c>
      <c r="I40" s="2">
        <v>8</v>
      </c>
      <c r="J40" s="2">
        <f t="shared" si="0"/>
        <v>235</v>
      </c>
      <c r="K40" s="2">
        <f t="shared" si="1"/>
        <v>242</v>
      </c>
      <c r="L40" s="6">
        <v>2225000.0100000002</v>
      </c>
    </row>
    <row r="41" spans="1:12" x14ac:dyDescent="0.2">
      <c r="A41">
        <v>40</v>
      </c>
      <c r="B41" s="1" t="s">
        <v>477</v>
      </c>
      <c r="C41">
        <f>VLOOKUP(B41, '[2]Lat Long'!$B:$D,2,0)</f>
        <v>42.732534999999899</v>
      </c>
      <c r="D41">
        <f>VLOOKUP(B41, '[2]Lat Long'!$B:$D,3,0)</f>
        <v>-84.555534699999995</v>
      </c>
      <c r="E41">
        <v>1.9389624712379955E-3</v>
      </c>
      <c r="F41" s="1">
        <v>220364.1</v>
      </c>
      <c r="G41">
        <v>40</v>
      </c>
      <c r="H41" s="5" t="s">
        <v>478</v>
      </c>
      <c r="I41" s="2">
        <v>10</v>
      </c>
      <c r="J41" s="2">
        <f t="shared" si="0"/>
        <v>243</v>
      </c>
      <c r="K41" s="2">
        <f t="shared" si="1"/>
        <v>252</v>
      </c>
      <c r="L41" s="6">
        <v>605000.00999999989</v>
      </c>
    </row>
    <row r="42" spans="1:12" x14ac:dyDescent="0.2">
      <c r="A42">
        <v>41</v>
      </c>
      <c r="B42" s="1" t="s">
        <v>479</v>
      </c>
      <c r="C42">
        <f>VLOOKUP(B42, '[2]Lat Long'!$B:$D,2,0)</f>
        <v>43.597807499999902</v>
      </c>
      <c r="D42">
        <f>VLOOKUP(B42, '[2]Lat Long'!$B:$D,3,0)</f>
        <v>-84.767513899999898</v>
      </c>
      <c r="E42">
        <v>4.6943118547560793E-4</v>
      </c>
      <c r="F42" s="1">
        <v>53351.1</v>
      </c>
      <c r="G42">
        <v>41</v>
      </c>
      <c r="H42" s="5" t="s">
        <v>480</v>
      </c>
      <c r="I42" s="2">
        <v>1</v>
      </c>
      <c r="J42" s="2">
        <f t="shared" si="0"/>
        <v>253</v>
      </c>
      <c r="K42" s="2">
        <f t="shared" si="1"/>
        <v>253</v>
      </c>
      <c r="L42" s="6">
        <v>750000</v>
      </c>
    </row>
    <row r="43" spans="1:12" x14ac:dyDescent="0.2">
      <c r="A43">
        <v>42</v>
      </c>
      <c r="B43" s="1" t="s">
        <v>481</v>
      </c>
      <c r="C43">
        <f>VLOOKUP(B43, '[2]Lat Long'!$B:$D,2,0)</f>
        <v>43.594467700000003</v>
      </c>
      <c r="D43">
        <f>VLOOKUP(B43, '[2]Lat Long'!$B:$D,3,0)</f>
        <v>-83.888864699999999</v>
      </c>
      <c r="E43">
        <v>2.43653782974588E-3</v>
      </c>
      <c r="F43" s="1">
        <v>276913.8</v>
      </c>
      <c r="G43">
        <v>42</v>
      </c>
      <c r="H43" s="5" t="s">
        <v>482</v>
      </c>
      <c r="I43" s="2">
        <v>3</v>
      </c>
      <c r="J43" s="2">
        <f t="shared" si="0"/>
        <v>254</v>
      </c>
      <c r="K43" s="2">
        <f t="shared" si="1"/>
        <v>256</v>
      </c>
      <c r="L43" s="6">
        <v>250000.00499999998</v>
      </c>
    </row>
    <row r="44" spans="1:12" x14ac:dyDescent="0.2">
      <c r="A44">
        <v>43</v>
      </c>
      <c r="B44" s="1" t="s">
        <v>483</v>
      </c>
      <c r="C44">
        <f>VLOOKUP(B44, '[2]Lat Long'!$B:$D,2,0)</f>
        <v>35.085333599999998</v>
      </c>
      <c r="D44">
        <f>VLOOKUP(B44, '[2]Lat Long'!$B:$D,3,0)</f>
        <v>-106.60555340000001</v>
      </c>
      <c r="E44">
        <v>2.7265637704138846E-3</v>
      </c>
      <c r="F44" s="1">
        <v>309875.40000000002</v>
      </c>
      <c r="G44">
        <v>43</v>
      </c>
      <c r="H44" s="5" t="s">
        <v>484</v>
      </c>
      <c r="I44" s="2">
        <v>56</v>
      </c>
      <c r="J44" s="2">
        <f t="shared" si="0"/>
        <v>257</v>
      </c>
      <c r="K44" s="2">
        <f t="shared" si="1"/>
        <v>312</v>
      </c>
      <c r="L44" s="6">
        <v>79225000.004999995</v>
      </c>
    </row>
    <row r="45" spans="1:12" x14ac:dyDescent="0.2">
      <c r="A45">
        <v>44</v>
      </c>
      <c r="B45" s="1" t="s">
        <v>485</v>
      </c>
      <c r="C45">
        <f>VLOOKUP(B45, '[2]Lat Long'!$B:$D,2,0)</f>
        <v>48.751911199999903</v>
      </c>
      <c r="D45">
        <f>VLOOKUP(B45, '[2]Lat Long'!$B:$D,3,0)</f>
        <v>-122.4786854</v>
      </c>
      <c r="E45">
        <v>5.0594575549581797E-4</v>
      </c>
      <c r="F45" s="1">
        <v>57501</v>
      </c>
      <c r="G45">
        <v>44</v>
      </c>
      <c r="H45" s="5" t="s">
        <v>486</v>
      </c>
      <c r="I45" s="2">
        <v>2</v>
      </c>
      <c r="J45" s="2">
        <f t="shared" si="0"/>
        <v>313</v>
      </c>
      <c r="K45" s="2">
        <f t="shared" si="1"/>
        <v>314</v>
      </c>
      <c r="L45" s="6">
        <v>531832.5</v>
      </c>
    </row>
    <row r="46" spans="1:12" x14ac:dyDescent="0.2">
      <c r="A46">
        <v>45</v>
      </c>
      <c r="B46" s="1" t="s">
        <v>487</v>
      </c>
      <c r="C46">
        <f>VLOOKUP(B46, '[2]Lat Long'!$B:$D,2,0)</f>
        <v>47.565006699999998</v>
      </c>
      <c r="D46">
        <f>VLOOKUP(B46, '[2]Lat Long'!$B:$D,3,0)</f>
        <v>-122.626976799999</v>
      </c>
      <c r="E46">
        <v>7.5124114991373479E-4</v>
      </c>
      <c r="F46" s="1">
        <v>85378.95</v>
      </c>
      <c r="G46">
        <v>45</v>
      </c>
      <c r="H46" s="5" t="s">
        <v>488</v>
      </c>
      <c r="I46" s="2">
        <v>7</v>
      </c>
      <c r="J46" s="2">
        <f t="shared" si="0"/>
        <v>315</v>
      </c>
      <c r="K46" s="2">
        <f t="shared" si="1"/>
        <v>321</v>
      </c>
      <c r="L46" s="6">
        <v>323594.09999999998</v>
      </c>
    </row>
    <row r="47" spans="1:12" x14ac:dyDescent="0.2">
      <c r="A47">
        <v>46</v>
      </c>
      <c r="B47" s="1" t="s">
        <v>489</v>
      </c>
      <c r="C47">
        <f>VLOOKUP(B47, '[2]Lat Long'!$B:$D,2,0)</f>
        <v>38.833881599999998</v>
      </c>
      <c r="D47">
        <f>VLOOKUP(B47, '[2]Lat Long'!$B:$D,3,0)</f>
        <v>-104.8213634</v>
      </c>
      <c r="E47">
        <v>1.6213466884640673E-3</v>
      </c>
      <c r="F47" s="1">
        <v>184266.9</v>
      </c>
      <c r="G47">
        <v>46</v>
      </c>
      <c r="H47" s="5" t="s">
        <v>490</v>
      </c>
      <c r="I47" s="2">
        <v>2</v>
      </c>
      <c r="J47" s="2">
        <f t="shared" si="0"/>
        <v>322</v>
      </c>
      <c r="K47" s="2">
        <f t="shared" si="1"/>
        <v>323</v>
      </c>
      <c r="L47" s="6">
        <v>130708.34999999999</v>
      </c>
    </row>
    <row r="48" spans="1:12" x14ac:dyDescent="0.2">
      <c r="A48">
        <v>47</v>
      </c>
      <c r="B48" s="1" t="s">
        <v>491</v>
      </c>
      <c r="C48">
        <f>VLOOKUP(B48, '[2]Lat Long'!$B:$D,2,0)</f>
        <v>39.739235800000003</v>
      </c>
      <c r="D48">
        <f>VLOOKUP(B48, '[2]Lat Long'!$B:$D,3,0)</f>
        <v>-104.990251</v>
      </c>
      <c r="E48">
        <v>8.2118266669436741E-3</v>
      </c>
      <c r="F48" s="1">
        <v>933278.4</v>
      </c>
      <c r="G48">
        <v>47</v>
      </c>
      <c r="H48" s="5" t="s">
        <v>492</v>
      </c>
      <c r="I48" s="2">
        <v>18</v>
      </c>
      <c r="J48" s="2">
        <f t="shared" si="0"/>
        <v>324</v>
      </c>
      <c r="K48" s="2">
        <f t="shared" si="1"/>
        <v>341</v>
      </c>
      <c r="L48" s="6">
        <v>40000000.005000003</v>
      </c>
    </row>
    <row r="49" spans="1:12" x14ac:dyDescent="0.2">
      <c r="A49">
        <v>48</v>
      </c>
      <c r="B49" s="1" t="s">
        <v>493</v>
      </c>
      <c r="C49">
        <f>VLOOKUP(B49, '[2]Lat Long'!$B:$D,2,0)</f>
        <v>44.046236200000003</v>
      </c>
      <c r="D49">
        <f>VLOOKUP(B49, '[2]Lat Long'!$B:$D,3,0)</f>
        <v>-123.0220289</v>
      </c>
      <c r="E49">
        <v>1.120191935974588E-3</v>
      </c>
      <c r="F49" s="1">
        <v>127310.40000000001</v>
      </c>
      <c r="G49">
        <v>48</v>
      </c>
      <c r="H49" s="5" t="s">
        <v>494</v>
      </c>
      <c r="I49" s="2">
        <v>5</v>
      </c>
      <c r="J49" s="2">
        <f t="shared" si="0"/>
        <v>342</v>
      </c>
      <c r="K49" s="2">
        <f t="shared" si="1"/>
        <v>346</v>
      </c>
      <c r="L49" s="6">
        <v>200000.01</v>
      </c>
    </row>
    <row r="50" spans="1:12" x14ac:dyDescent="0.2">
      <c r="A50">
        <v>49</v>
      </c>
      <c r="B50" s="1" t="s">
        <v>495</v>
      </c>
      <c r="C50">
        <f>VLOOKUP(B50, '[2]Lat Long'!$B:$D,2,0)</f>
        <v>40.397761199999998</v>
      </c>
      <c r="D50">
        <f>VLOOKUP(B50, '[2]Lat Long'!$B:$D,3,0)</f>
        <v>-105.0749801</v>
      </c>
      <c r="E50">
        <v>7.3700672362630743E-4</v>
      </c>
      <c r="F50" s="1">
        <v>83761.2</v>
      </c>
      <c r="G50">
        <v>49</v>
      </c>
      <c r="H50" s="5" t="s">
        <v>496</v>
      </c>
      <c r="I50" s="2">
        <v>14</v>
      </c>
      <c r="J50" s="2">
        <f t="shared" si="0"/>
        <v>347</v>
      </c>
      <c r="K50" s="2">
        <f t="shared" si="1"/>
        <v>360</v>
      </c>
      <c r="L50" s="6">
        <v>50000000.009999998</v>
      </c>
    </row>
    <row r="51" spans="1:12" x14ac:dyDescent="0.2">
      <c r="A51">
        <v>50</v>
      </c>
      <c r="B51" s="1" t="s">
        <v>497</v>
      </c>
      <c r="C51">
        <f>VLOOKUP(B51, '[2]Lat Long'!$B:$D,2,0)</f>
        <v>46.138167600000003</v>
      </c>
      <c r="D51">
        <f>VLOOKUP(B51, '[2]Lat Long'!$B:$D,3,0)</f>
        <v>-122.9381672</v>
      </c>
      <c r="E51">
        <v>3.3832400237983768E-4</v>
      </c>
      <c r="F51" s="1">
        <v>38450.700000000004</v>
      </c>
      <c r="G51">
        <v>50</v>
      </c>
      <c r="H51" s="5" t="s">
        <v>498</v>
      </c>
      <c r="I51" s="2">
        <v>1</v>
      </c>
      <c r="J51" s="2">
        <f t="shared" si="0"/>
        <v>361</v>
      </c>
      <c r="K51" s="2">
        <f t="shared" si="1"/>
        <v>361</v>
      </c>
      <c r="L51" s="6">
        <v>18000000</v>
      </c>
    </row>
    <row r="52" spans="1:12" x14ac:dyDescent="0.2">
      <c r="A52">
        <v>51</v>
      </c>
      <c r="B52" s="1" t="s">
        <v>499</v>
      </c>
      <c r="C52">
        <f>VLOOKUP(B52, '[2]Lat Long'!$B:$D,2,0)</f>
        <v>44.951544599999998</v>
      </c>
      <c r="D52">
        <f>VLOOKUP(B52, '[2]Lat Long'!$B:$D,3,0)</f>
        <v>-93.322598900000003</v>
      </c>
      <c r="E52">
        <v>1.1247220074948787E-2</v>
      </c>
      <c r="F52" s="1">
        <v>1278252.45</v>
      </c>
      <c r="G52">
        <v>51</v>
      </c>
      <c r="H52" s="5" t="s">
        <v>500</v>
      </c>
      <c r="I52" s="2">
        <v>6</v>
      </c>
      <c r="J52" s="2">
        <f t="shared" si="0"/>
        <v>362</v>
      </c>
      <c r="K52" s="2">
        <f t="shared" si="1"/>
        <v>367</v>
      </c>
      <c r="L52" s="6">
        <v>365000.00999999995</v>
      </c>
    </row>
    <row r="53" spans="1:12" x14ac:dyDescent="0.2">
      <c r="A53">
        <v>52</v>
      </c>
      <c r="B53" s="1" t="s">
        <v>501</v>
      </c>
      <c r="C53">
        <f>VLOOKUP(B53, '[2]Lat Long'!$B:$D,2,0)</f>
        <v>46.716213600000003</v>
      </c>
      <c r="D53">
        <f>VLOOKUP(B53, '[2]Lat Long'!$B:$D,3,0)</f>
        <v>-122.954297199999</v>
      </c>
      <c r="E53">
        <v>1.0252627648365989E-3</v>
      </c>
      <c r="F53" s="1">
        <v>116521.65</v>
      </c>
      <c r="G53">
        <v>52</v>
      </c>
      <c r="H53" s="5" t="s">
        <v>502</v>
      </c>
      <c r="I53" s="2">
        <v>1</v>
      </c>
      <c r="J53" s="2">
        <f t="shared" si="0"/>
        <v>368</v>
      </c>
      <c r="K53" s="2">
        <f t="shared" si="1"/>
        <v>368</v>
      </c>
      <c r="L53" s="6">
        <v>792401.85</v>
      </c>
    </row>
    <row r="54" spans="1:12" x14ac:dyDescent="0.2">
      <c r="A54">
        <v>53</v>
      </c>
      <c r="B54" s="1" t="s">
        <v>503</v>
      </c>
      <c r="C54">
        <f>VLOOKUP(B54, '[2]Lat Long'!$B:$D,2,0)</f>
        <v>33.448377100000002</v>
      </c>
      <c r="D54">
        <f>VLOOKUP(B54, '[2]Lat Long'!$B:$D,3,0)</f>
        <v>-112.07403729999901</v>
      </c>
      <c r="E54">
        <v>9.5216631318369317E-3</v>
      </c>
      <c r="F54" s="1">
        <v>1082142</v>
      </c>
      <c r="G54">
        <v>53</v>
      </c>
      <c r="H54" s="5" t="s">
        <v>504</v>
      </c>
      <c r="I54" s="2">
        <v>6</v>
      </c>
      <c r="J54" s="2">
        <f t="shared" si="0"/>
        <v>369</v>
      </c>
      <c r="K54" s="2">
        <f t="shared" si="1"/>
        <v>374</v>
      </c>
      <c r="L54" s="6">
        <v>1000000.0049999999</v>
      </c>
    </row>
    <row r="55" spans="1:12" x14ac:dyDescent="0.2">
      <c r="A55">
        <v>54</v>
      </c>
      <c r="B55" s="1" t="s">
        <v>505</v>
      </c>
      <c r="C55">
        <f>VLOOKUP(B55, '[2]Lat Long'!$B:$D,2,0)</f>
        <v>45.523062199999998</v>
      </c>
      <c r="D55">
        <f>VLOOKUP(B55, '[2]Lat Long'!$B:$D,3,0)</f>
        <v>-122.67648159999899</v>
      </c>
      <c r="E55">
        <v>6.6952485235603652E-3</v>
      </c>
      <c r="F55" s="1">
        <v>760918.5</v>
      </c>
      <c r="G55">
        <v>54</v>
      </c>
      <c r="H55" s="5" t="s">
        <v>506</v>
      </c>
      <c r="I55" s="2">
        <v>6</v>
      </c>
      <c r="J55" s="2">
        <f t="shared" si="0"/>
        <v>375</v>
      </c>
      <c r="K55" s="2">
        <f t="shared" si="1"/>
        <v>380</v>
      </c>
      <c r="L55" s="6">
        <v>833946.75</v>
      </c>
    </row>
    <row r="56" spans="1:12" x14ac:dyDescent="0.2">
      <c r="A56">
        <v>55</v>
      </c>
      <c r="B56" s="1" t="s">
        <v>507</v>
      </c>
      <c r="C56">
        <f>VLOOKUP(B56, '[2]Lat Long'!$B:$D,2,0)</f>
        <v>45.557945099999898</v>
      </c>
      <c r="D56">
        <f>VLOOKUP(B56, '[2]Lat Long'!$B:$D,3,0)</f>
        <v>-94.163240400000007</v>
      </c>
      <c r="E56">
        <v>9.6567614976024452E-4</v>
      </c>
      <c r="F56" s="1">
        <v>109749.6</v>
      </c>
      <c r="G56">
        <v>55</v>
      </c>
      <c r="H56" s="5" t="s">
        <v>508</v>
      </c>
      <c r="I56" s="2">
        <v>2</v>
      </c>
      <c r="J56" s="2">
        <f t="shared" si="0"/>
        <v>381</v>
      </c>
      <c r="K56" s="2">
        <f t="shared" si="1"/>
        <v>382</v>
      </c>
      <c r="L56" s="6">
        <v>349492.05</v>
      </c>
    </row>
    <row r="57" spans="1:12" x14ac:dyDescent="0.2">
      <c r="A57">
        <v>56</v>
      </c>
      <c r="B57" s="1" t="s">
        <v>509</v>
      </c>
      <c r="C57">
        <f>VLOOKUP(B57, '[2]Lat Long'!$B:$D,2,0)</f>
        <v>44.564565899999998</v>
      </c>
      <c r="D57">
        <f>VLOOKUP(B57, '[2]Lat Long'!$B:$D,3,0)</f>
        <v>-123.2620435</v>
      </c>
      <c r="E57">
        <v>1.7424284008060779E-3</v>
      </c>
      <c r="F57" s="1">
        <v>198027.9</v>
      </c>
      <c r="G57">
        <v>56</v>
      </c>
      <c r="H57" s="5" t="s">
        <v>510</v>
      </c>
      <c r="I57" s="2">
        <v>6</v>
      </c>
      <c r="J57" s="2">
        <f t="shared" si="0"/>
        <v>383</v>
      </c>
      <c r="K57" s="2">
        <f t="shared" si="1"/>
        <v>388</v>
      </c>
      <c r="L57" s="6">
        <v>3284999.9999999995</v>
      </c>
    </row>
    <row r="58" spans="1:12" x14ac:dyDescent="0.2">
      <c r="A58">
        <v>57</v>
      </c>
      <c r="B58" s="1" t="s">
        <v>511</v>
      </c>
      <c r="C58">
        <f>VLOOKUP(B58, '[2]Lat Long'!$B:$D,2,0)</f>
        <v>35.686975199999999</v>
      </c>
      <c r="D58">
        <f>VLOOKUP(B58, '[2]Lat Long'!$B:$D,3,0)</f>
        <v>-105.937798999999</v>
      </c>
      <c r="E58">
        <v>6.9103685180515822E-4</v>
      </c>
      <c r="F58" s="1">
        <v>78536.7</v>
      </c>
      <c r="G58">
        <v>57</v>
      </c>
      <c r="H58" s="5" t="s">
        <v>512</v>
      </c>
      <c r="I58" s="2">
        <v>1</v>
      </c>
      <c r="J58" s="2">
        <f t="shared" si="0"/>
        <v>389</v>
      </c>
      <c r="K58" s="2">
        <f t="shared" si="1"/>
        <v>389</v>
      </c>
      <c r="L58" s="6">
        <v>142127.54999999999</v>
      </c>
    </row>
    <row r="59" spans="1:12" x14ac:dyDescent="0.2">
      <c r="A59">
        <v>58</v>
      </c>
      <c r="B59" s="1" t="s">
        <v>513</v>
      </c>
      <c r="C59">
        <f>VLOOKUP(B59, '[2]Lat Long'!$B:$D,2,0)</f>
        <v>47.606209499999999</v>
      </c>
      <c r="D59">
        <f>VLOOKUP(B59, '[2]Lat Long'!$B:$D,3,0)</f>
        <v>-122.3320708</v>
      </c>
      <c r="E59">
        <v>1.0726101490097359E-2</v>
      </c>
      <c r="F59" s="1">
        <v>1219027.05</v>
      </c>
      <c r="G59">
        <v>58</v>
      </c>
      <c r="H59" s="5" t="s">
        <v>514</v>
      </c>
      <c r="I59" s="2">
        <v>4</v>
      </c>
      <c r="J59" s="2">
        <f t="shared" si="0"/>
        <v>390</v>
      </c>
      <c r="K59" s="2">
        <f t="shared" si="1"/>
        <v>393</v>
      </c>
      <c r="L59" s="6">
        <v>225000</v>
      </c>
    </row>
    <row r="60" spans="1:12" x14ac:dyDescent="0.2">
      <c r="A60">
        <v>59</v>
      </c>
      <c r="B60" s="1" t="s">
        <v>515</v>
      </c>
      <c r="C60">
        <f>VLOOKUP(B60, '[2]Lat Long'!$B:$D,2,0)</f>
        <v>32.221742900000002</v>
      </c>
      <c r="D60">
        <f>VLOOKUP(B60, '[2]Lat Long'!$B:$D,3,0)</f>
        <v>-110.92647899999901</v>
      </c>
      <c r="E60">
        <v>2.6405157726173975E-3</v>
      </c>
      <c r="F60" s="1">
        <v>300096</v>
      </c>
      <c r="G60">
        <v>59</v>
      </c>
      <c r="H60" s="5" t="s">
        <v>516</v>
      </c>
      <c r="I60" s="2">
        <v>8</v>
      </c>
      <c r="J60" s="2">
        <f t="shared" si="0"/>
        <v>394</v>
      </c>
      <c r="K60" s="2">
        <f t="shared" si="1"/>
        <v>401</v>
      </c>
      <c r="L60" s="6">
        <v>5000000.01</v>
      </c>
    </row>
    <row r="61" spans="1:12" x14ac:dyDescent="0.2">
      <c r="A61">
        <v>60</v>
      </c>
      <c r="B61" s="1" t="s">
        <v>517</v>
      </c>
      <c r="C61">
        <f>VLOOKUP(B61, '[2]Lat Long'!$B:$D,2,0)</f>
        <v>40.807652900000001</v>
      </c>
      <c r="D61">
        <f>VLOOKUP(B61, '[2]Lat Long'!$B:$D,3,0)</f>
        <v>-91.112890100000001</v>
      </c>
      <c r="E61">
        <v>5.446024185957215E-4</v>
      </c>
      <c r="F61" s="1">
        <v>61894.35</v>
      </c>
      <c r="G61">
        <v>60</v>
      </c>
      <c r="H61" s="5" t="s">
        <v>518</v>
      </c>
      <c r="I61" s="2">
        <v>1</v>
      </c>
      <c r="J61" s="2">
        <f t="shared" si="0"/>
        <v>402</v>
      </c>
      <c r="K61" s="2">
        <f t="shared" si="1"/>
        <v>402</v>
      </c>
      <c r="L61" s="6">
        <v>40611.15</v>
      </c>
    </row>
    <row r="62" spans="1:12" x14ac:dyDescent="0.2">
      <c r="A62">
        <v>61</v>
      </c>
      <c r="B62" s="1" t="s">
        <v>519</v>
      </c>
      <c r="C62">
        <f>VLOOKUP(B62, '[2]Lat Long'!$B:$D,2,0)</f>
        <v>42.4974694</v>
      </c>
      <c r="D62">
        <f>VLOOKUP(B62, '[2]Lat Long'!$B:$D,3,0)</f>
        <v>-94.168015799999907</v>
      </c>
      <c r="E62">
        <v>5.2158976613882917E-4</v>
      </c>
      <c r="F62" s="1">
        <v>59278.950000000004</v>
      </c>
      <c r="G62">
        <v>61</v>
      </c>
      <c r="H62" s="5" t="s">
        <v>520</v>
      </c>
      <c r="I62" s="2">
        <v>2</v>
      </c>
      <c r="J62" s="2">
        <f t="shared" si="0"/>
        <v>403</v>
      </c>
      <c r="K62" s="2">
        <f t="shared" si="1"/>
        <v>404</v>
      </c>
      <c r="L62" s="6">
        <v>161668.79999999999</v>
      </c>
    </row>
    <row r="63" spans="1:12" x14ac:dyDescent="0.2">
      <c r="A63">
        <v>62</v>
      </c>
      <c r="B63" s="1" t="s">
        <v>521</v>
      </c>
      <c r="C63">
        <f>VLOOKUP(B63, '[2]Lat Long'!$B:$D,2,0)</f>
        <v>40.947815800000001</v>
      </c>
      <c r="D63">
        <f>VLOOKUP(B63, '[2]Lat Long'!$B:$D,3,0)</f>
        <v>-90.371239500000001</v>
      </c>
      <c r="E63">
        <v>2.9923575305870206E-4</v>
      </c>
      <c r="F63" s="1">
        <v>34008.300000000003</v>
      </c>
      <c r="G63">
        <v>62</v>
      </c>
      <c r="H63" s="5" t="s">
        <v>522</v>
      </c>
      <c r="I63" s="2">
        <v>2</v>
      </c>
      <c r="J63" s="2">
        <f t="shared" si="0"/>
        <v>405</v>
      </c>
      <c r="K63" s="2">
        <f t="shared" si="1"/>
        <v>406</v>
      </c>
      <c r="L63" s="6">
        <v>1199999.9999999998</v>
      </c>
    </row>
    <row r="64" spans="1:12" x14ac:dyDescent="0.2">
      <c r="A64">
        <v>63</v>
      </c>
      <c r="B64" s="1" t="s">
        <v>523</v>
      </c>
      <c r="C64">
        <f>VLOOKUP(B64, '[2]Lat Long'!$B:$D,2,0)</f>
        <v>42.049467399999997</v>
      </c>
      <c r="D64">
        <f>VLOOKUP(B64, '[2]Lat Long'!$B:$D,3,0)</f>
        <v>-92.908037499999907</v>
      </c>
      <c r="E64">
        <v>2.2052472102316152E-4</v>
      </c>
      <c r="F64" s="1">
        <v>25062.75</v>
      </c>
      <c r="G64">
        <v>63</v>
      </c>
      <c r="H64" s="5" t="s">
        <v>524</v>
      </c>
      <c r="I64" s="2">
        <v>6</v>
      </c>
      <c r="J64" s="2">
        <f t="shared" si="0"/>
        <v>407</v>
      </c>
      <c r="K64" s="2">
        <f t="shared" si="1"/>
        <v>412</v>
      </c>
      <c r="L64" s="6">
        <v>1235000.01</v>
      </c>
    </row>
    <row r="65" spans="1:12" x14ac:dyDescent="0.2">
      <c r="A65">
        <v>64</v>
      </c>
      <c r="B65" s="1" t="s">
        <v>525</v>
      </c>
      <c r="C65">
        <f>VLOOKUP(B65, '[2]Lat Long'!$B:$D,2,0)</f>
        <v>43.153572799999999</v>
      </c>
      <c r="D65">
        <f>VLOOKUP(B65, '[2]Lat Long'!$B:$D,3,0)</f>
        <v>-93.201036699999904</v>
      </c>
      <c r="E65">
        <v>4.7052400930184716E-4</v>
      </c>
      <c r="F65" s="1">
        <v>53475.3</v>
      </c>
      <c r="G65">
        <v>64</v>
      </c>
      <c r="H65" s="5" t="s">
        <v>526</v>
      </c>
      <c r="I65" s="2">
        <v>2</v>
      </c>
      <c r="J65" s="2">
        <f t="shared" si="0"/>
        <v>413</v>
      </c>
      <c r="K65" s="2">
        <f t="shared" si="1"/>
        <v>414</v>
      </c>
      <c r="L65" s="6">
        <v>245000.01</v>
      </c>
    </row>
    <row r="66" spans="1:12" x14ac:dyDescent="0.2">
      <c r="A66">
        <v>65</v>
      </c>
      <c r="B66" s="1" t="s">
        <v>527</v>
      </c>
      <c r="C66">
        <f>VLOOKUP(B66, '[2]Lat Long'!$B:$D,2,0)</f>
        <v>41.0160293</v>
      </c>
      <c r="D66">
        <f>VLOOKUP(B66, '[2]Lat Long'!$B:$D,3,0)</f>
        <v>-92.408302199999895</v>
      </c>
      <c r="E66">
        <v>4.8697179978807057E-4</v>
      </c>
      <c r="F66" s="1">
        <v>55344.6</v>
      </c>
      <c r="G66">
        <v>65</v>
      </c>
      <c r="H66" s="5" t="s">
        <v>528</v>
      </c>
      <c r="I66" s="2">
        <v>1</v>
      </c>
      <c r="J66" s="2">
        <f t="shared" si="0"/>
        <v>415</v>
      </c>
      <c r="K66" s="2">
        <f t="shared" si="1"/>
        <v>415</v>
      </c>
      <c r="L66" s="6">
        <v>128666.505</v>
      </c>
    </row>
    <row r="67" spans="1:12" x14ac:dyDescent="0.2">
      <c r="A67">
        <v>66</v>
      </c>
      <c r="B67" s="1" t="s">
        <v>529</v>
      </c>
      <c r="C67">
        <f>VLOOKUP(B67, '[2]Lat Long'!$B:$D,2,0)</f>
        <v>43.544595899999997</v>
      </c>
      <c r="D67">
        <f>VLOOKUP(B67, '[2]Lat Long'!$B:$D,3,0)</f>
        <v>-96.731103399999995</v>
      </c>
      <c r="E67">
        <v>8.2245287641703963E-4</v>
      </c>
      <c r="F67" s="1">
        <v>93472.2</v>
      </c>
      <c r="G67">
        <v>66</v>
      </c>
      <c r="H67" s="5" t="s">
        <v>530</v>
      </c>
      <c r="I67" s="2">
        <v>2</v>
      </c>
      <c r="J67" s="2">
        <f t="shared" si="0"/>
        <v>416</v>
      </c>
      <c r="K67" s="2">
        <f t="shared" si="1"/>
        <v>417</v>
      </c>
      <c r="L67" s="6">
        <v>1159307.55</v>
      </c>
    </row>
    <row r="68" spans="1:12" x14ac:dyDescent="0.2">
      <c r="A68">
        <v>67</v>
      </c>
      <c r="B68" s="1" t="s">
        <v>531</v>
      </c>
      <c r="C68">
        <f>VLOOKUP(B68, '[2]Lat Long'!$B:$D,2,0)</f>
        <v>44.899408800000003</v>
      </c>
      <c r="D68">
        <f>VLOOKUP(B68, '[2]Lat Long'!$B:$D,3,0)</f>
        <v>-97.115073199999898</v>
      </c>
      <c r="E68">
        <v>2.9520101581617393E-4</v>
      </c>
      <c r="F68" s="1">
        <v>33549.75</v>
      </c>
      <c r="G68">
        <v>67</v>
      </c>
      <c r="H68" s="5" t="s">
        <v>532</v>
      </c>
      <c r="I68" s="2">
        <v>6</v>
      </c>
      <c r="J68" s="2">
        <f t="shared" ref="J68:J85" si="2">K67+1</f>
        <v>418</v>
      </c>
      <c r="K68" s="2">
        <f t="shared" ref="K68:K85" si="3">J68+I68-1</f>
        <v>423</v>
      </c>
      <c r="L68" s="6">
        <v>654110.05499999993</v>
      </c>
    </row>
    <row r="69" spans="1:12" x14ac:dyDescent="0.2">
      <c r="A69">
        <v>68</v>
      </c>
      <c r="B69" s="1" t="s">
        <v>533</v>
      </c>
      <c r="C69">
        <f>VLOOKUP(B69, '[2]Lat Long'!$B:$D,2,0)</f>
        <v>34.503439399999898</v>
      </c>
      <c r="D69">
        <f>VLOOKUP(B69, '[2]Lat Long'!$B:$D,3,0)</f>
        <v>-82.650133199999999</v>
      </c>
      <c r="E69">
        <v>1.2081246589206759E-3</v>
      </c>
      <c r="F69" s="1">
        <v>137304</v>
      </c>
      <c r="G69">
        <v>68</v>
      </c>
      <c r="H69" s="5" t="s">
        <v>534</v>
      </c>
      <c r="I69" s="2">
        <v>6</v>
      </c>
      <c r="J69" s="2">
        <f t="shared" si="2"/>
        <v>424</v>
      </c>
      <c r="K69" s="2">
        <f t="shared" si="3"/>
        <v>429</v>
      </c>
      <c r="L69" s="6">
        <v>1400020.0050000001</v>
      </c>
    </row>
    <row r="70" spans="1:12" x14ac:dyDescent="0.2">
      <c r="A70">
        <v>69</v>
      </c>
      <c r="B70" s="1" t="s">
        <v>535</v>
      </c>
      <c r="C70">
        <f>VLOOKUP(B70, '[2]Lat Long'!$B:$D,2,0)</f>
        <v>32.776474899999997</v>
      </c>
      <c r="D70">
        <f>VLOOKUP(B70, '[2]Lat Long'!$B:$D,3,0)</f>
        <v>-79.931051199999999</v>
      </c>
      <c r="E70">
        <v>2.4721931868302424E-3</v>
      </c>
      <c r="F70" s="1">
        <v>280966.05</v>
      </c>
      <c r="G70">
        <v>69</v>
      </c>
      <c r="H70" s="5" t="s">
        <v>536</v>
      </c>
      <c r="I70" s="2">
        <v>1</v>
      </c>
      <c r="J70" s="2">
        <f t="shared" si="2"/>
        <v>430</v>
      </c>
      <c r="K70" s="2">
        <f t="shared" si="3"/>
        <v>430</v>
      </c>
      <c r="L70" s="6">
        <v>85000.00499999999</v>
      </c>
    </row>
    <row r="71" spans="1:12" x14ac:dyDescent="0.2">
      <c r="A71">
        <v>70</v>
      </c>
      <c r="B71" s="1" t="s">
        <v>537</v>
      </c>
      <c r="C71">
        <f>VLOOKUP(B71, '[2]Lat Long'!$B:$D,2,0)</f>
        <v>34.000710400000003</v>
      </c>
      <c r="D71">
        <f>VLOOKUP(B71, '[2]Lat Long'!$B:$D,3,0)</f>
        <v>-81.034814400000002</v>
      </c>
      <c r="E71">
        <v>2.2519852263364255E-3</v>
      </c>
      <c r="F71" s="1">
        <v>255939.30000000002</v>
      </c>
      <c r="G71">
        <v>70</v>
      </c>
      <c r="H71" s="5" t="s">
        <v>538</v>
      </c>
      <c r="I71" s="2">
        <v>1</v>
      </c>
      <c r="J71" s="2">
        <f t="shared" si="2"/>
        <v>431</v>
      </c>
      <c r="K71" s="2">
        <f t="shared" si="3"/>
        <v>431</v>
      </c>
      <c r="L71" s="6">
        <v>2785360.0050000004</v>
      </c>
    </row>
    <row r="72" spans="1:12" x14ac:dyDescent="0.2">
      <c r="A72">
        <v>71</v>
      </c>
      <c r="B72" s="1" t="s">
        <v>539</v>
      </c>
      <c r="C72">
        <f>VLOOKUP(B72, '[2]Lat Long'!$B:$D,2,0)</f>
        <v>34.195433100000002</v>
      </c>
      <c r="D72">
        <f>VLOOKUP(B72, '[2]Lat Long'!$B:$D,3,0)</f>
        <v>-79.762562500000001</v>
      </c>
      <c r="E72">
        <v>9.4714565879357973E-4</v>
      </c>
      <c r="F72" s="1">
        <v>107643.6</v>
      </c>
      <c r="G72">
        <v>71</v>
      </c>
      <c r="H72" s="5" t="s">
        <v>540</v>
      </c>
      <c r="I72" s="2">
        <v>1</v>
      </c>
      <c r="J72" s="2">
        <f t="shared" si="2"/>
        <v>432</v>
      </c>
      <c r="K72" s="2">
        <f t="shared" si="3"/>
        <v>432</v>
      </c>
      <c r="L72" s="6">
        <v>528745.5</v>
      </c>
    </row>
    <row r="73" spans="1:12" x14ac:dyDescent="0.2">
      <c r="A73">
        <v>72</v>
      </c>
      <c r="B73" s="1" t="s">
        <v>541</v>
      </c>
      <c r="C73">
        <f>VLOOKUP(B73, '[2]Lat Long'!$B:$D,2,0)</f>
        <v>34.949567199999997</v>
      </c>
      <c r="D73">
        <f>VLOOKUP(B73, '[2]Lat Long'!$B:$D,3,0)</f>
        <v>-81.932048199999997</v>
      </c>
      <c r="E73">
        <v>3.1209306294480328E-3</v>
      </c>
      <c r="F73" s="1">
        <v>354695.4</v>
      </c>
      <c r="G73">
        <v>72</v>
      </c>
      <c r="H73" s="5" t="s">
        <v>542</v>
      </c>
      <c r="I73" s="2">
        <v>1</v>
      </c>
      <c r="J73" s="2">
        <f t="shared" si="2"/>
        <v>433</v>
      </c>
      <c r="K73" s="2">
        <f t="shared" si="3"/>
        <v>433</v>
      </c>
      <c r="L73" s="6">
        <v>400000.005</v>
      </c>
    </row>
    <row r="74" spans="1:12" x14ac:dyDescent="0.2">
      <c r="A74">
        <v>73</v>
      </c>
      <c r="B74" s="1" t="s">
        <v>543</v>
      </c>
      <c r="C74">
        <f>VLOOKUP(B74, '[2]Lat Long'!$B:$D,2,0)</f>
        <v>34.195400100000001</v>
      </c>
      <c r="D74">
        <f>VLOOKUP(B74, '[2]Lat Long'!$B:$D,3,0)</f>
        <v>-82.161788299999998</v>
      </c>
      <c r="E74">
        <v>2.709688353213046E-4</v>
      </c>
      <c r="F74" s="1">
        <v>30795.75</v>
      </c>
      <c r="G74">
        <v>73</v>
      </c>
      <c r="H74" s="5" t="s">
        <v>544</v>
      </c>
      <c r="I74" s="2">
        <v>5</v>
      </c>
      <c r="J74" s="2">
        <f t="shared" si="2"/>
        <v>434</v>
      </c>
      <c r="K74" s="2">
        <f t="shared" si="3"/>
        <v>438</v>
      </c>
      <c r="L74" s="6">
        <v>465000</v>
      </c>
    </row>
    <row r="75" spans="1:12" x14ac:dyDescent="0.2">
      <c r="A75">
        <v>74</v>
      </c>
      <c r="B75" s="1" t="s">
        <v>545</v>
      </c>
      <c r="C75">
        <f>VLOOKUP(B75, '[2]Lat Long'!$B:$D,2,0)</f>
        <v>33.689060300000001</v>
      </c>
      <c r="D75">
        <f>VLOOKUP(B75, '[2]Lat Long'!$B:$D,3,0)</f>
        <v>-78.886694299999903</v>
      </c>
      <c r="E75">
        <v>5.7037880667114619E-4</v>
      </c>
      <c r="F75" s="1">
        <v>64823.85</v>
      </c>
      <c r="G75">
        <v>74</v>
      </c>
      <c r="H75" s="5" t="s">
        <v>546</v>
      </c>
      <c r="I75" s="2">
        <v>1</v>
      </c>
      <c r="J75" s="2">
        <f t="shared" si="2"/>
        <v>439</v>
      </c>
      <c r="K75" s="2">
        <f t="shared" si="3"/>
        <v>439</v>
      </c>
      <c r="L75" s="6">
        <v>451777.5</v>
      </c>
    </row>
    <row r="76" spans="1:12" x14ac:dyDescent="0.2">
      <c r="A76">
        <v>75</v>
      </c>
      <c r="B76" s="1" t="s">
        <v>547</v>
      </c>
      <c r="C76">
        <f>VLOOKUP(B76, '[2]Lat Long'!$B:$D,2,0)</f>
        <v>33.491820299999901</v>
      </c>
      <c r="D76">
        <f>VLOOKUP(B76, '[2]Lat Long'!$B:$D,3,0)</f>
        <v>-80.855647599999998</v>
      </c>
      <c r="E76">
        <v>4.5319720834669224E-4</v>
      </c>
      <c r="F76" s="1">
        <v>51506.1</v>
      </c>
      <c r="G76">
        <v>75</v>
      </c>
      <c r="H76" s="5" t="s">
        <v>548</v>
      </c>
      <c r="I76" s="2">
        <v>1</v>
      </c>
      <c r="J76" s="2">
        <f t="shared" si="2"/>
        <v>440</v>
      </c>
      <c r="K76" s="2">
        <f t="shared" si="3"/>
        <v>440</v>
      </c>
      <c r="L76" s="6">
        <v>250000.00499999998</v>
      </c>
    </row>
    <row r="77" spans="1:12" x14ac:dyDescent="0.2">
      <c r="A77">
        <v>76</v>
      </c>
      <c r="B77" s="1" t="s">
        <v>549</v>
      </c>
      <c r="C77">
        <f>VLOOKUP(B77, '[2]Lat Long'!$B:$D,2,0)</f>
        <v>33.920435400000002</v>
      </c>
      <c r="D77">
        <f>VLOOKUP(B77, '[2]Lat Long'!$B:$D,3,0)</f>
        <v>-80.3414692999999</v>
      </c>
      <c r="E77">
        <v>5.9204126737170666E-4</v>
      </c>
      <c r="F77" s="1">
        <v>67285.8</v>
      </c>
      <c r="G77">
        <v>76</v>
      </c>
      <c r="H77" s="5" t="s">
        <v>550</v>
      </c>
      <c r="I77" s="2">
        <v>10</v>
      </c>
      <c r="J77" s="2">
        <f t="shared" si="2"/>
        <v>441</v>
      </c>
      <c r="K77" s="2">
        <f t="shared" si="3"/>
        <v>450</v>
      </c>
      <c r="L77" s="6">
        <v>5000000.01</v>
      </c>
    </row>
    <row r="78" spans="1:12" x14ac:dyDescent="0.2">
      <c r="A78">
        <v>77</v>
      </c>
      <c r="B78" s="1" t="s">
        <v>551</v>
      </c>
      <c r="C78">
        <f>VLOOKUP(B78, '[2]Lat Long'!$B:$D,2,0)</f>
        <v>37.752798200000001</v>
      </c>
      <c r="D78">
        <f>VLOOKUP(B78, '[2]Lat Long'!$B:$D,3,0)</f>
        <v>-100.0170787</v>
      </c>
      <c r="E78">
        <v>1.4829936082595371E-4</v>
      </c>
      <c r="F78" s="1">
        <v>16854.3</v>
      </c>
      <c r="G78">
        <v>77</v>
      </c>
      <c r="H78" s="5" t="s">
        <v>552</v>
      </c>
      <c r="I78" s="2">
        <v>3</v>
      </c>
      <c r="J78" s="2">
        <f t="shared" si="2"/>
        <v>451</v>
      </c>
      <c r="K78" s="2">
        <f t="shared" si="3"/>
        <v>453</v>
      </c>
      <c r="L78" s="6">
        <v>299999.99999999994</v>
      </c>
    </row>
    <row r="79" spans="1:12" x14ac:dyDescent="0.2">
      <c r="A79">
        <v>78</v>
      </c>
      <c r="B79" s="1" t="s">
        <v>553</v>
      </c>
      <c r="C79">
        <f>VLOOKUP(B79, '[2]Lat Long'!$B:$D,2,0)</f>
        <v>32.366805200000002</v>
      </c>
      <c r="D79">
        <f>VLOOKUP(B79, '[2]Lat Long'!$B:$D,3,0)</f>
        <v>-86.299968899999996</v>
      </c>
      <c r="E79">
        <v>1.7451327438253582E-3</v>
      </c>
      <c r="F79" s="1">
        <v>198335.25</v>
      </c>
      <c r="G79">
        <v>78</v>
      </c>
      <c r="H79" s="5" t="s">
        <v>554</v>
      </c>
      <c r="I79" s="2">
        <v>1</v>
      </c>
      <c r="J79" s="2">
        <f t="shared" si="2"/>
        <v>454</v>
      </c>
      <c r="K79" s="2">
        <f t="shared" si="3"/>
        <v>454</v>
      </c>
      <c r="L79" s="6">
        <v>12380.4</v>
      </c>
    </row>
    <row r="80" spans="1:12" x14ac:dyDescent="0.2">
      <c r="A80">
        <v>79</v>
      </c>
      <c r="B80" s="1" t="s">
        <v>555</v>
      </c>
      <c r="C80">
        <f>VLOOKUP(B80, '[2]Lat Long'!$B:$D,2,0)</f>
        <v>32.407358899999899</v>
      </c>
      <c r="D80">
        <f>VLOOKUP(B80, '[2]Lat Long'!$B:$D,3,0)</f>
        <v>-87.021100699999906</v>
      </c>
      <c r="E80">
        <v>2.9481298416772668E-4</v>
      </c>
      <c r="F80" s="1">
        <v>33505.65</v>
      </c>
      <c r="G80">
        <v>79</v>
      </c>
      <c r="H80" s="5" t="s">
        <v>556</v>
      </c>
      <c r="I80" s="2">
        <v>2</v>
      </c>
      <c r="J80" s="2">
        <f t="shared" si="2"/>
        <v>455</v>
      </c>
      <c r="K80" s="2">
        <f t="shared" si="3"/>
        <v>456</v>
      </c>
      <c r="L80" s="6">
        <v>606330</v>
      </c>
    </row>
    <row r="81" spans="1:12" x14ac:dyDescent="0.2">
      <c r="A81">
        <v>80</v>
      </c>
      <c r="B81" s="1" t="s">
        <v>557</v>
      </c>
      <c r="C81">
        <f>VLOOKUP(B81, '[2]Lat Long'!$B:$D,2,0)</f>
        <v>32.678947600000001</v>
      </c>
      <c r="D81">
        <f>VLOOKUP(B81, '[2]Lat Long'!$B:$D,3,0)</f>
        <v>-115.4988834</v>
      </c>
      <c r="E81">
        <v>4.3278595173704327E-4</v>
      </c>
      <c r="F81" s="1">
        <v>49186.35</v>
      </c>
      <c r="G81">
        <v>80</v>
      </c>
      <c r="H81" s="5" t="s">
        <v>558</v>
      </c>
      <c r="I81" s="2">
        <v>2</v>
      </c>
      <c r="J81" s="2">
        <f t="shared" si="2"/>
        <v>457</v>
      </c>
      <c r="K81" s="2">
        <f t="shared" si="3"/>
        <v>458</v>
      </c>
      <c r="L81" s="6">
        <v>478507.94999999995</v>
      </c>
    </row>
    <row r="82" spans="1:12" x14ac:dyDescent="0.2">
      <c r="A82">
        <v>81</v>
      </c>
      <c r="B82" s="1" t="s">
        <v>559</v>
      </c>
      <c r="C82">
        <f>VLOOKUP(B82, '[2]Lat Long'!$B:$D,2,0)</f>
        <v>35.198283600000003</v>
      </c>
      <c r="D82">
        <f>VLOOKUP(B82, '[2]Lat Long'!$B:$D,3,0)</f>
        <v>-111.65130199999901</v>
      </c>
      <c r="E82">
        <v>3.8245270362417084E-4</v>
      </c>
      <c r="F82" s="1">
        <v>43465.950000000004</v>
      </c>
      <c r="G82">
        <v>81</v>
      </c>
      <c r="H82" s="5" t="s">
        <v>560</v>
      </c>
      <c r="I82" s="2">
        <v>3</v>
      </c>
      <c r="J82" s="2">
        <f t="shared" si="2"/>
        <v>459</v>
      </c>
      <c r="K82" s="2">
        <f t="shared" si="3"/>
        <v>461</v>
      </c>
      <c r="L82" s="6">
        <v>536000.01</v>
      </c>
    </row>
    <row r="83" spans="1:12" x14ac:dyDescent="0.2">
      <c r="A83">
        <v>82</v>
      </c>
      <c r="B83" s="1" t="s">
        <v>561</v>
      </c>
      <c r="C83">
        <f>VLOOKUP(B83, '[2]Lat Long'!$B:$D,2,0)</f>
        <v>31.340377499999999</v>
      </c>
      <c r="D83">
        <f>VLOOKUP(B83, '[2]Lat Long'!$B:$D,3,0)</f>
        <v>-110.9342532</v>
      </c>
      <c r="E83">
        <v>1.175023183604155E-4</v>
      </c>
      <c r="F83" s="1">
        <v>13354.2</v>
      </c>
      <c r="G83">
        <v>82</v>
      </c>
      <c r="H83" s="5" t="s">
        <v>562</v>
      </c>
      <c r="I83" s="2">
        <v>13</v>
      </c>
      <c r="J83" s="2">
        <f t="shared" si="2"/>
        <v>462</v>
      </c>
      <c r="K83" s="2">
        <f t="shared" si="3"/>
        <v>474</v>
      </c>
      <c r="L83" s="6">
        <v>4500000</v>
      </c>
    </row>
    <row r="84" spans="1:12" x14ac:dyDescent="0.2">
      <c r="A84">
        <v>83</v>
      </c>
      <c r="B84" s="1" t="s">
        <v>563</v>
      </c>
      <c r="C84">
        <f>VLOOKUP(B84, '[2]Lat Long'!$B:$D,2,0)</f>
        <v>34.540024199999998</v>
      </c>
      <c r="D84">
        <f>VLOOKUP(B84, '[2]Lat Long'!$B:$D,3,0)</f>
        <v>-112.4685025</v>
      </c>
      <c r="E84">
        <v>4.2649429572293423E-4</v>
      </c>
      <c r="F84" s="1">
        <v>48471.3</v>
      </c>
      <c r="G84">
        <v>83</v>
      </c>
      <c r="H84" s="5" t="s">
        <v>564</v>
      </c>
      <c r="I84" s="2">
        <v>1</v>
      </c>
      <c r="J84" s="2">
        <f t="shared" si="2"/>
        <v>475</v>
      </c>
      <c r="K84" s="2">
        <f t="shared" si="3"/>
        <v>475</v>
      </c>
      <c r="L84" s="6">
        <v>490000.00499999995</v>
      </c>
    </row>
    <row r="85" spans="1:12" x14ac:dyDescent="0.2">
      <c r="A85">
        <v>84</v>
      </c>
      <c r="B85" s="1" t="s">
        <v>565</v>
      </c>
      <c r="C85">
        <f>VLOOKUP(B85, '[2]Lat Long'!$B:$D,2,0)</f>
        <v>31.3445471</v>
      </c>
      <c r="D85">
        <f>VLOOKUP(B85, '[2]Lat Long'!$B:$D,3,0)</f>
        <v>-109.54534469999901</v>
      </c>
      <c r="E85">
        <v>3.8654287395933424E-4</v>
      </c>
      <c r="F85" s="1">
        <v>43930.8</v>
      </c>
      <c r="G85">
        <v>84</v>
      </c>
      <c r="H85" s="5" t="s">
        <v>566</v>
      </c>
      <c r="I85" s="2">
        <v>5</v>
      </c>
      <c r="J85" s="2">
        <f t="shared" si="2"/>
        <v>476</v>
      </c>
      <c r="K85" s="2">
        <f t="shared" si="3"/>
        <v>480</v>
      </c>
      <c r="L85" s="6">
        <v>250000.00499999998</v>
      </c>
    </row>
    <row r="86" spans="1:12" x14ac:dyDescent="0.2">
      <c r="A86">
        <v>85</v>
      </c>
      <c r="B86" s="1" t="s">
        <v>567</v>
      </c>
      <c r="C86">
        <f>VLOOKUP(B86, '[2]Lat Long'!$B:$D,2,0)</f>
        <v>32.6926512</v>
      </c>
      <c r="D86">
        <f>VLOOKUP(B86, '[2]Lat Long'!$B:$D,3,0)</f>
        <v>-114.627691599999</v>
      </c>
      <c r="E86">
        <v>4.232514598037679E-4</v>
      </c>
      <c r="F86" s="1">
        <v>48102.75</v>
      </c>
      <c r="L86" s="7"/>
    </row>
    <row r="87" spans="1:12" x14ac:dyDescent="0.2">
      <c r="A87">
        <v>86</v>
      </c>
      <c r="B87" s="1" t="s">
        <v>568</v>
      </c>
      <c r="C87">
        <f>VLOOKUP(B87, '[2]Lat Long'!$B:$D,2,0)</f>
        <v>35.045629699999999</v>
      </c>
      <c r="D87">
        <f>VLOOKUP(B87, '[2]Lat Long'!$B:$D,3,0)</f>
        <v>-85.309680099999895</v>
      </c>
      <c r="E87">
        <v>2.0227535502629016E-3</v>
      </c>
      <c r="F87" s="1">
        <v>229887</v>
      </c>
      <c r="L87" s="7"/>
    </row>
    <row r="88" spans="1:12" x14ac:dyDescent="0.2">
      <c r="A88">
        <v>87</v>
      </c>
      <c r="B88" s="1" t="s">
        <v>569</v>
      </c>
      <c r="C88">
        <f>VLOOKUP(B88, '[2]Lat Long'!$B:$D,2,0)</f>
        <v>36.865600799999903</v>
      </c>
      <c r="D88">
        <f>VLOOKUP(B88, '[2]Lat Long'!$B:$D,3,0)</f>
        <v>-87.488618599999995</v>
      </c>
      <c r="E88">
        <v>8.7294846430120124E-4</v>
      </c>
      <c r="F88" s="1">
        <v>99211.05</v>
      </c>
      <c r="L88" s="7"/>
    </row>
    <row r="89" spans="1:12" x14ac:dyDescent="0.2">
      <c r="A89">
        <v>88</v>
      </c>
      <c r="B89" s="1" t="s">
        <v>570</v>
      </c>
      <c r="C89">
        <f>VLOOKUP(B89, '[2]Lat Long'!$B:$D,2,0)</f>
        <v>36.162838999999998</v>
      </c>
      <c r="D89">
        <f>VLOOKUP(B89, '[2]Lat Long'!$B:$D,3,0)</f>
        <v>-85.5016423</v>
      </c>
      <c r="E89">
        <v>4.6568945172272371E-4</v>
      </c>
      <c r="F89" s="1">
        <v>52925.85</v>
      </c>
      <c r="L89" s="7"/>
    </row>
    <row r="90" spans="1:12" x14ac:dyDescent="0.2">
      <c r="A90">
        <v>89</v>
      </c>
      <c r="B90" s="1" t="s">
        <v>571</v>
      </c>
      <c r="C90">
        <f>VLOOKUP(B90, '[2]Lat Long'!$B:$D,2,0)</f>
        <v>36.424230299999998</v>
      </c>
      <c r="D90">
        <f>VLOOKUP(B90, '[2]Lat Long'!$B:$D,3,0)</f>
        <v>-89.057009600000001</v>
      </c>
      <c r="E90">
        <v>4.5115806243903572E-4</v>
      </c>
      <c r="F90" s="1">
        <v>51274.35</v>
      </c>
      <c r="L90" s="7"/>
    </row>
    <row r="91" spans="1:12" x14ac:dyDescent="0.2">
      <c r="A91">
        <v>90</v>
      </c>
      <c r="B91" s="1" t="s">
        <v>572</v>
      </c>
      <c r="C91">
        <f>VLOOKUP(B91, '[2]Lat Long'!$B:$D,2,0)</f>
        <v>34.799810000000001</v>
      </c>
      <c r="D91">
        <f>VLOOKUP(B91, '[2]Lat Long'!$B:$D,3,0)</f>
        <v>-87.677250999999998</v>
      </c>
      <c r="E91">
        <v>6.8529556721078565E-4</v>
      </c>
      <c r="F91" s="1">
        <v>77884.2</v>
      </c>
      <c r="L91" s="8"/>
    </row>
    <row r="92" spans="1:12" x14ac:dyDescent="0.2">
      <c r="A92">
        <v>91</v>
      </c>
      <c r="B92" s="1" t="s">
        <v>573</v>
      </c>
      <c r="C92">
        <f>VLOOKUP(B92, '[2]Lat Long'!$B:$D,2,0)</f>
        <v>35.614516899999998</v>
      </c>
      <c r="D92">
        <f>VLOOKUP(B92, '[2]Lat Long'!$B:$D,3,0)</f>
        <v>-88.813946900000005</v>
      </c>
      <c r="E92">
        <v>1.0111748402939936E-3</v>
      </c>
      <c r="F92" s="1">
        <v>114920.55</v>
      </c>
      <c r="L92" s="7"/>
    </row>
    <row r="93" spans="1:12" x14ac:dyDescent="0.2">
      <c r="A93">
        <v>92</v>
      </c>
      <c r="B93" s="1" t="s">
        <v>574</v>
      </c>
      <c r="C93">
        <f>VLOOKUP(B93, '[2]Lat Long'!$B:$D,2,0)</f>
        <v>36.548433999999901</v>
      </c>
      <c r="D93">
        <f>VLOOKUP(B93, '[2]Lat Long'!$B:$D,3,0)</f>
        <v>-82.561818599999896</v>
      </c>
      <c r="E93">
        <v>2.5841284388874249E-3</v>
      </c>
      <c r="F93" s="1">
        <v>293687.55</v>
      </c>
      <c r="L93" s="7"/>
    </row>
    <row r="94" spans="1:12" x14ac:dyDescent="0.2">
      <c r="A94">
        <v>93</v>
      </c>
      <c r="B94" s="1" t="s">
        <v>575</v>
      </c>
      <c r="C94">
        <f>VLOOKUP(B94, '[2]Lat Long'!$B:$D,2,0)</f>
        <v>35.960638400000001</v>
      </c>
      <c r="D94">
        <f>VLOOKUP(B94, '[2]Lat Long'!$B:$D,3,0)</f>
        <v>-83.9207392</v>
      </c>
      <c r="E94">
        <v>3.7538300455985888E-3</v>
      </c>
      <c r="F94" s="1">
        <v>426624.75</v>
      </c>
      <c r="L94" s="7"/>
    </row>
    <row r="95" spans="1:12" x14ac:dyDescent="0.2">
      <c r="A95">
        <v>94</v>
      </c>
      <c r="B95" s="1" t="s">
        <v>576</v>
      </c>
      <c r="C95">
        <f>VLOOKUP(B95, '[2]Lat Long'!$B:$D,2,0)</f>
        <v>35.149534299999999</v>
      </c>
      <c r="D95">
        <f>VLOOKUP(B95, '[2]Lat Long'!$B:$D,3,0)</f>
        <v>-90.048980099999994</v>
      </c>
      <c r="E95">
        <v>5.5290154446455252E-3</v>
      </c>
      <c r="F95" s="1">
        <v>628375.5</v>
      </c>
      <c r="L95" s="7"/>
    </row>
    <row r="96" spans="1:12" x14ac:dyDescent="0.2">
      <c r="A96">
        <v>95</v>
      </c>
      <c r="B96" s="1" t="s">
        <v>577</v>
      </c>
      <c r="C96">
        <f>VLOOKUP(B96, '[2]Lat Long'!$B:$D,2,0)</f>
        <v>36.843144100000004</v>
      </c>
      <c r="D96">
        <f>VLOOKUP(B96, '[2]Lat Long'!$B:$D,3,0)</f>
        <v>-83.321847999999903</v>
      </c>
      <c r="E96">
        <v>4.7995951356970235E-4</v>
      </c>
      <c r="F96" s="1">
        <v>54547.65</v>
      </c>
      <c r="L96" s="7"/>
    </row>
    <row r="97" spans="1:12" x14ac:dyDescent="0.2">
      <c r="A97">
        <v>96</v>
      </c>
      <c r="B97" s="1" t="s">
        <v>578</v>
      </c>
      <c r="C97">
        <f>VLOOKUP(B97, '[2]Lat Long'!$B:$D,2,0)</f>
        <v>36.162663799999997</v>
      </c>
      <c r="D97">
        <f>VLOOKUP(B97, '[2]Lat Long'!$B:$D,3,0)</f>
        <v>-86.781601599999902</v>
      </c>
      <c r="E97">
        <v>5.6593584429642518E-3</v>
      </c>
      <c r="F97" s="1">
        <v>643189.05000000005</v>
      </c>
      <c r="L97" s="7"/>
    </row>
    <row r="98" spans="1:12" x14ac:dyDescent="0.2">
      <c r="A98">
        <v>97</v>
      </c>
      <c r="B98" s="1" t="s">
        <v>579</v>
      </c>
      <c r="C98">
        <f>VLOOKUP(B98, '[2]Lat Long'!$B:$D,2,0)</f>
        <v>40.105319600000001</v>
      </c>
      <c r="D98">
        <f>VLOOKUP(B98, '[2]Lat Long'!$B:$D,3,0)</f>
        <v>-85.680254099999999</v>
      </c>
      <c r="E98">
        <v>7.0799145913833319E-4</v>
      </c>
      <c r="F98" s="1">
        <v>80463.600000000006</v>
      </c>
      <c r="L98" s="7"/>
    </row>
    <row r="99" spans="1:12" x14ac:dyDescent="0.2">
      <c r="A99">
        <v>98</v>
      </c>
      <c r="B99" s="1" t="s">
        <v>580</v>
      </c>
      <c r="C99">
        <f>VLOOKUP(B99, '[2]Lat Long'!$B:$D,2,0)</f>
        <v>41.079273000000001</v>
      </c>
      <c r="D99">
        <f>VLOOKUP(B99, '[2]Lat Long'!$B:$D,3,0)</f>
        <v>-85.139351299999902</v>
      </c>
      <c r="E99">
        <v>2.560755471328403E-3</v>
      </c>
      <c r="F99" s="1">
        <v>291031.2</v>
      </c>
      <c r="L99" s="7"/>
    </row>
    <row r="100" spans="1:12" x14ac:dyDescent="0.2">
      <c r="A100">
        <v>99</v>
      </c>
      <c r="B100" s="1" t="s">
        <v>581</v>
      </c>
      <c r="C100">
        <f>VLOOKUP(B100, '[2]Lat Long'!$B:$D,2,0)</f>
        <v>40.193376700000002</v>
      </c>
      <c r="D100">
        <f>VLOOKUP(B100, '[2]Lat Long'!$B:$D,3,0)</f>
        <v>-85.386359900000002</v>
      </c>
      <c r="E100">
        <v>7.2215857381327476E-4</v>
      </c>
      <c r="F100" s="1">
        <v>82073.7</v>
      </c>
      <c r="L100" s="7"/>
    </row>
    <row r="101" spans="1:12" x14ac:dyDescent="0.2">
      <c r="A101">
        <v>100</v>
      </c>
      <c r="B101" s="1" t="s">
        <v>582</v>
      </c>
      <c r="C101">
        <f>VLOOKUP(B101, '[2]Lat Long'!$B:$D,2,0)</f>
        <v>34.502302800000002</v>
      </c>
      <c r="D101">
        <f>VLOOKUP(B101, '[2]Lat Long'!$B:$D,3,0)</f>
        <v>-97.957812799999999</v>
      </c>
      <c r="E101">
        <v>7.0411906166709429E-4</v>
      </c>
      <c r="F101" s="1">
        <v>80023.5</v>
      </c>
      <c r="L101" s="7"/>
    </row>
    <row r="102" spans="1:12" x14ac:dyDescent="0.2">
      <c r="A102">
        <v>101</v>
      </c>
      <c r="B102" s="1" t="s">
        <v>583</v>
      </c>
      <c r="C102">
        <f>VLOOKUP(B102, '[2]Lat Long'!$B:$D,2,0)</f>
        <v>46.9753708</v>
      </c>
      <c r="D102">
        <f>VLOOKUP(B102, '[2]Lat Long'!$B:$D,3,0)</f>
        <v>-123.81572180000001</v>
      </c>
      <c r="E102">
        <v>3.2886474107228167E-4</v>
      </c>
      <c r="F102" s="1">
        <v>37375.65</v>
      </c>
      <c r="L102" s="7"/>
    </row>
    <row r="103" spans="1:12" x14ac:dyDescent="0.2">
      <c r="A103">
        <v>102</v>
      </c>
      <c r="B103" s="1" t="s">
        <v>584</v>
      </c>
      <c r="C103">
        <f>VLOOKUP(B103, '[2]Lat Long'!$B:$D,2,0)</f>
        <v>36.747311400000001</v>
      </c>
      <c r="D103">
        <f>VLOOKUP(B103, '[2]Lat Long'!$B:$D,3,0)</f>
        <v>-95.980817899999906</v>
      </c>
      <c r="E103">
        <v>1.9031764504352783E-4</v>
      </c>
      <c r="F103" s="1">
        <v>21629.7</v>
      </c>
      <c r="L103" s="7"/>
    </row>
    <row r="104" spans="1:12" x14ac:dyDescent="0.2">
      <c r="A104">
        <v>103</v>
      </c>
      <c r="B104" s="1" t="s">
        <v>585</v>
      </c>
      <c r="C104">
        <f>VLOOKUP(B104, '[2]Lat Long'!$B:$D,2,0)</f>
        <v>37.037300500000001</v>
      </c>
      <c r="D104">
        <f>VLOOKUP(B104, '[2]Lat Long'!$B:$D,3,0)</f>
        <v>-95.616366499999998</v>
      </c>
      <c r="E104">
        <v>2.5144450819382082E-4</v>
      </c>
      <c r="F104" s="1">
        <v>28576.799999999999</v>
      </c>
      <c r="L104" s="7"/>
    </row>
    <row r="105" spans="1:12" x14ac:dyDescent="0.2">
      <c r="A105">
        <v>104</v>
      </c>
      <c r="B105" s="1" t="s">
        <v>586</v>
      </c>
      <c r="C105">
        <f>VLOOKUP(B105, '[2]Lat Long'!$B:$D,2,0)</f>
        <v>35.747876900000001</v>
      </c>
      <c r="D105">
        <f>VLOOKUP(B105, '[2]Lat Long'!$B:$D,3,0)</f>
        <v>-95.369690899999995</v>
      </c>
      <c r="E105">
        <v>5.8706416755437813E-4</v>
      </c>
      <c r="F105" s="1">
        <v>66720.150000000009</v>
      </c>
      <c r="L105" s="7"/>
    </row>
    <row r="106" spans="1:12" x14ac:dyDescent="0.2">
      <c r="A106">
        <v>105</v>
      </c>
      <c r="B106" s="1" t="s">
        <v>587</v>
      </c>
      <c r="C106">
        <f>VLOOKUP(B106, '[2]Lat Long'!$B:$D,2,0)</f>
        <v>48.118146000000003</v>
      </c>
      <c r="D106">
        <f>VLOOKUP(B106, '[2]Lat Long'!$B:$D,3,0)</f>
        <v>-123.43074129999999</v>
      </c>
      <c r="E106">
        <v>3.0333780191371586E-4</v>
      </c>
      <c r="F106" s="1">
        <v>34474.5</v>
      </c>
      <c r="L106" s="7"/>
    </row>
    <row r="107" spans="1:12" x14ac:dyDescent="0.2">
      <c r="A107">
        <v>106</v>
      </c>
      <c r="B107" s="1" t="s">
        <v>588</v>
      </c>
      <c r="C107">
        <f>VLOOKUP(B107, '[2]Lat Long'!$B:$D,2,0)</f>
        <v>33.755659299999998</v>
      </c>
      <c r="D107">
        <f>VLOOKUP(B107, '[2]Lat Long'!$B:$D,3,0)</f>
        <v>-96.536657999999903</v>
      </c>
      <c r="E107">
        <v>6.0150448818587952E-4</v>
      </c>
      <c r="F107" s="1">
        <v>68361.3</v>
      </c>
      <c r="L107" s="7"/>
    </row>
    <row r="108" spans="1:12" x14ac:dyDescent="0.2">
      <c r="A108">
        <v>107</v>
      </c>
      <c r="B108" s="1" t="s">
        <v>589</v>
      </c>
      <c r="C108">
        <f>VLOOKUP(B108, '[2]Lat Long'!$B:$D,2,0)</f>
        <v>47.658780200000002</v>
      </c>
      <c r="D108">
        <f>VLOOKUP(B108, '[2]Lat Long'!$B:$D,3,0)</f>
        <v>-117.42604660000001</v>
      </c>
      <c r="E108">
        <v>2.4266311441906246E-3</v>
      </c>
      <c r="F108" s="1">
        <v>275787.90000000002</v>
      </c>
      <c r="L108" s="7"/>
    </row>
    <row r="109" spans="1:12" x14ac:dyDescent="0.2">
      <c r="A109">
        <v>108</v>
      </c>
      <c r="B109" s="1" t="s">
        <v>590</v>
      </c>
      <c r="C109">
        <f>VLOOKUP(B109, '[2]Lat Long'!$B:$D,2,0)</f>
        <v>36.153981599999902</v>
      </c>
      <c r="D109">
        <f>VLOOKUP(B109, '[2]Lat Long'!$B:$D,3,0)</f>
        <v>-95.992774999999995</v>
      </c>
      <c r="E109">
        <v>3.3123608958508842E-3</v>
      </c>
      <c r="F109" s="1">
        <v>376451.55</v>
      </c>
      <c r="L109" s="7"/>
    </row>
    <row r="110" spans="1:12" x14ac:dyDescent="0.2">
      <c r="A110">
        <v>109</v>
      </c>
      <c r="B110" s="1" t="s">
        <v>591</v>
      </c>
      <c r="C110">
        <f>VLOOKUP(B110, '[2]Lat Long'!$B:$D,2,0)</f>
        <v>45.672075</v>
      </c>
      <c r="D110">
        <f>VLOOKUP(B110, '[2]Lat Long'!$B:$D,3,0)</f>
        <v>-118.788596699999</v>
      </c>
      <c r="E110">
        <v>6.0011470136337971E-4</v>
      </c>
      <c r="F110" s="1">
        <v>68203.350000000006</v>
      </c>
      <c r="L110" s="7"/>
    </row>
    <row r="111" spans="1:12" x14ac:dyDescent="0.2">
      <c r="A111">
        <v>110</v>
      </c>
      <c r="B111" s="1" t="s">
        <v>592</v>
      </c>
      <c r="C111">
        <f>VLOOKUP(B111, '[2]Lat Long'!$B:$D,2,0)</f>
        <v>47.423459899999997</v>
      </c>
      <c r="D111">
        <f>VLOOKUP(B111, '[2]Lat Long'!$B:$D,3,0)</f>
        <v>-120.31034940000001</v>
      </c>
      <c r="E111">
        <v>6.595073006155105E-4</v>
      </c>
      <c r="F111" s="1">
        <v>74953.350000000006</v>
      </c>
      <c r="L111" s="7"/>
    </row>
    <row r="112" spans="1:12" x14ac:dyDescent="0.2">
      <c r="A112">
        <v>111</v>
      </c>
      <c r="B112" s="1" t="s">
        <v>593</v>
      </c>
      <c r="C112">
        <f>VLOOKUP(B112, '[2]Lat Long'!$B:$D,2,0)</f>
        <v>33.913708499999998</v>
      </c>
      <c r="D112">
        <f>VLOOKUP(B112, '[2]Lat Long'!$B:$D,3,0)</f>
        <v>-98.493387299999995</v>
      </c>
      <c r="E112">
        <v>8.2887915565612019E-4</v>
      </c>
      <c r="F112" s="1">
        <v>94202.55</v>
      </c>
      <c r="L112" s="7"/>
    </row>
    <row r="113" spans="1:12" x14ac:dyDescent="0.2">
      <c r="A113">
        <v>112</v>
      </c>
      <c r="B113" s="1" t="s">
        <v>594</v>
      </c>
      <c r="C113">
        <f>VLOOKUP(B113, '[2]Lat Long'!$B:$D,2,0)</f>
        <v>43.621098500000002</v>
      </c>
      <c r="D113">
        <f>VLOOKUP(B113, '[2]Lat Long'!$B:$D,3,0)</f>
        <v>-95.594143599999995</v>
      </c>
      <c r="E113">
        <v>3.8249625819695575E-4</v>
      </c>
      <c r="F113" s="1">
        <v>43470.9</v>
      </c>
      <c r="L113" s="7"/>
    </row>
    <row r="114" spans="1:12" x14ac:dyDescent="0.2">
      <c r="A114">
        <v>113</v>
      </c>
      <c r="B114" s="1" t="s">
        <v>595</v>
      </c>
      <c r="C114">
        <f>VLOOKUP(B114, '[2]Lat Long'!$B:$D,2,0)</f>
        <v>46.602071100000003</v>
      </c>
      <c r="D114">
        <f>VLOOKUP(B114, '[2]Lat Long'!$B:$D,3,0)</f>
        <v>-120.50589869999899</v>
      </c>
      <c r="E114">
        <v>8.5346373223988553E-4</v>
      </c>
      <c r="F114" s="1">
        <v>96996.6</v>
      </c>
      <c r="L114" s="7"/>
    </row>
    <row r="115" spans="1:12" x14ac:dyDescent="0.2">
      <c r="A115">
        <v>114</v>
      </c>
      <c r="B115" s="1" t="s">
        <v>596</v>
      </c>
      <c r="C115">
        <f>VLOOKUP(B115, '[2]Lat Long'!$B:$D,2,0)</f>
        <v>41.897547099999997</v>
      </c>
      <c r="D115">
        <f>VLOOKUP(B115, '[2]Lat Long'!$B:$D,3,0)</f>
        <v>-84.037165899999906</v>
      </c>
      <c r="E115">
        <v>3.6219982727919427E-4</v>
      </c>
      <c r="F115" s="1">
        <v>41164.200000000004</v>
      </c>
      <c r="L115" s="7"/>
    </row>
    <row r="116" spans="1:12" x14ac:dyDescent="0.2">
      <c r="A116">
        <v>115</v>
      </c>
      <c r="B116" s="1" t="s">
        <v>597</v>
      </c>
      <c r="C116">
        <f>VLOOKUP(B116, '[2]Lat Long'!$B:$D,2,0)</f>
        <v>42.367739800000003</v>
      </c>
      <c r="D116">
        <f>VLOOKUP(B116, '[2]Lat Long'!$B:$D,3,0)</f>
        <v>-85.235049799999999</v>
      </c>
      <c r="E116">
        <v>9.0095009509527245E-4</v>
      </c>
      <c r="F116" s="1">
        <v>102393.45</v>
      </c>
      <c r="L116" s="7"/>
    </row>
    <row r="117" spans="1:12" x14ac:dyDescent="0.2">
      <c r="A117">
        <v>116</v>
      </c>
      <c r="B117" s="1" t="s">
        <v>598</v>
      </c>
      <c r="C117">
        <f>VLOOKUP(B117, '[2]Lat Long'!$B:$D,2,0)</f>
        <v>40.484202699999997</v>
      </c>
      <c r="D117">
        <f>VLOOKUP(B117, '[2]Lat Long'!$B:$D,3,0)</f>
        <v>-88.993687299999905</v>
      </c>
      <c r="E117">
        <v>8.5444173037423727E-4</v>
      </c>
      <c r="F117" s="1">
        <v>97107.75</v>
      </c>
      <c r="L117" s="7"/>
    </row>
    <row r="118" spans="1:12" x14ac:dyDescent="0.2">
      <c r="A118">
        <v>117</v>
      </c>
      <c r="B118" s="1" t="s">
        <v>599</v>
      </c>
      <c r="C118">
        <f>VLOOKUP(B118, '[2]Lat Long'!$B:$D,2,0)</f>
        <v>37.730605400000002</v>
      </c>
      <c r="D118">
        <f>VLOOKUP(B118, '[2]Lat Long'!$B:$D,3,0)</f>
        <v>-88.933125599999897</v>
      </c>
      <c r="E118">
        <v>8.2950475770157597E-4</v>
      </c>
      <c r="F118" s="1">
        <v>94273.650000000009</v>
      </c>
      <c r="L118" s="7"/>
    </row>
    <row r="119" spans="1:12" x14ac:dyDescent="0.2">
      <c r="A119">
        <v>118</v>
      </c>
      <c r="B119" s="1" t="s">
        <v>600</v>
      </c>
      <c r="C119">
        <f>VLOOKUP(B119, '[2]Lat Long'!$B:$D,2,0)</f>
        <v>40.213886500000001</v>
      </c>
      <c r="D119">
        <f>VLOOKUP(B119, '[2]Lat Long'!$B:$D,3,0)</f>
        <v>-88.246118299999907</v>
      </c>
      <c r="E119">
        <v>8.8024583499597968E-4</v>
      </c>
      <c r="F119" s="1">
        <v>100040.40000000001</v>
      </c>
      <c r="L119" s="7"/>
    </row>
    <row r="120" spans="1:12" x14ac:dyDescent="0.2">
      <c r="A120">
        <v>119</v>
      </c>
      <c r="B120" s="1" t="s">
        <v>601</v>
      </c>
      <c r="C120">
        <f>VLOOKUP(B120, '[2]Lat Long'!$B:$D,2,0)</f>
        <v>41.878113599999999</v>
      </c>
      <c r="D120">
        <f>VLOOKUP(B120, '[2]Lat Long'!$B:$D,3,0)</f>
        <v>-87.629798199999897</v>
      </c>
      <c r="E120">
        <v>3.2396984061231808E-2</v>
      </c>
      <c r="F120" s="1">
        <v>3681934.2000000007</v>
      </c>
      <c r="L120" s="7"/>
    </row>
    <row r="121" spans="1:12" x14ac:dyDescent="0.2">
      <c r="A121">
        <v>120</v>
      </c>
      <c r="B121" s="1" t="s">
        <v>602</v>
      </c>
      <c r="C121">
        <f>VLOOKUP(B121, '[2]Lat Long'!$B:$D,2,0)</f>
        <v>38.951705299999901</v>
      </c>
      <c r="D121">
        <f>VLOOKUP(B121, '[2]Lat Long'!$B:$D,3,0)</f>
        <v>-92.334072399999897</v>
      </c>
      <c r="E121">
        <v>7.544285527402658E-4</v>
      </c>
      <c r="F121" s="1">
        <v>85741.2</v>
      </c>
      <c r="L121" s="7"/>
    </row>
    <row r="122" spans="1:12" x14ac:dyDescent="0.2">
      <c r="A122">
        <v>121</v>
      </c>
      <c r="B122" s="1" t="s">
        <v>603</v>
      </c>
      <c r="C122">
        <f>VLOOKUP(B122, '[2]Lat Long'!$B:$D,2,0)</f>
        <v>32.732097199999998</v>
      </c>
      <c r="D122">
        <f>VLOOKUP(B122, '[2]Lat Long'!$B:$D,3,0)</f>
        <v>-96.9907197</v>
      </c>
      <c r="E122">
        <v>1.7144362728278871E-2</v>
      </c>
      <c r="F122" s="1">
        <v>1948465.8</v>
      </c>
      <c r="L122" s="7"/>
    </row>
    <row r="123" spans="1:12" x14ac:dyDescent="0.2">
      <c r="A123">
        <v>122</v>
      </c>
      <c r="B123" s="1" t="s">
        <v>604</v>
      </c>
      <c r="C123">
        <f>VLOOKUP(B123, '[2]Lat Long'!$B:$D,2,0)</f>
        <v>39.120041800000003</v>
      </c>
      <c r="D123">
        <f>VLOOKUP(B123, '[2]Lat Long'!$B:$D,3,0)</f>
        <v>-88.543382899999898</v>
      </c>
      <c r="E123">
        <v>9.8040551437477298E-4</v>
      </c>
      <c r="F123" s="1">
        <v>111423.6</v>
      </c>
      <c r="L123" s="7"/>
    </row>
    <row r="124" spans="1:12" x14ac:dyDescent="0.2">
      <c r="A124">
        <v>123</v>
      </c>
      <c r="B124" s="1" t="s">
        <v>605</v>
      </c>
      <c r="C124">
        <f>VLOOKUP(B124, '[2]Lat Long'!$B:$D,2,0)</f>
        <v>42.331426999999898</v>
      </c>
      <c r="D124">
        <f>VLOOKUP(B124, '[2]Lat Long'!$B:$D,3,0)</f>
        <v>-83.0457538</v>
      </c>
      <c r="E124">
        <v>1.8630127991170174E-2</v>
      </c>
      <c r="F124" s="1">
        <v>2117323.8000000003</v>
      </c>
      <c r="L124" s="7"/>
    </row>
    <row r="125" spans="1:12" x14ac:dyDescent="0.2">
      <c r="A125">
        <v>124</v>
      </c>
      <c r="B125" s="1" t="s">
        <v>606</v>
      </c>
      <c r="C125">
        <f>VLOOKUP(B125, '[2]Lat Long'!$B:$D,2,0)</f>
        <v>36.332019600000002</v>
      </c>
      <c r="D125">
        <f>VLOOKUP(B125, '[2]Lat Long'!$B:$D,3,0)</f>
        <v>-94.118536599999899</v>
      </c>
      <c r="E125">
        <v>8.8109316941197675E-4</v>
      </c>
      <c r="F125" s="1">
        <v>100136.7</v>
      </c>
      <c r="L125" s="7"/>
    </row>
    <row r="126" spans="1:12" x14ac:dyDescent="0.2">
      <c r="A126">
        <v>125</v>
      </c>
      <c r="B126" s="1" t="s">
        <v>607</v>
      </c>
      <c r="C126">
        <f>VLOOKUP(B126, '[2]Lat Long'!$B:$D,2,0)</f>
        <v>43.012527400000003</v>
      </c>
      <c r="D126">
        <f>VLOOKUP(B126, '[2]Lat Long'!$B:$D,3,0)</f>
        <v>-83.6874561999999</v>
      </c>
      <c r="E126">
        <v>1.9806600354196082E-3</v>
      </c>
      <c r="F126" s="1">
        <v>225103.05000000002</v>
      </c>
      <c r="L126" s="7"/>
    </row>
    <row r="127" spans="1:12" x14ac:dyDescent="0.2">
      <c r="A127">
        <v>126</v>
      </c>
      <c r="B127" s="1" t="s">
        <v>608</v>
      </c>
      <c r="C127">
        <f>VLOOKUP(B127, '[2]Lat Long'!$B:$D,2,0)</f>
        <v>35.385924199999998</v>
      </c>
      <c r="D127">
        <f>VLOOKUP(B127, '[2]Lat Long'!$B:$D,3,0)</f>
        <v>-94.398547500000006</v>
      </c>
      <c r="E127">
        <v>1.1173212936774017E-3</v>
      </c>
      <c r="F127" s="1">
        <v>126984.15000000001</v>
      </c>
      <c r="L127" s="7"/>
    </row>
    <row r="128" spans="1:12" x14ac:dyDescent="0.2">
      <c r="A128">
        <v>127</v>
      </c>
      <c r="B128" s="1" t="s">
        <v>609</v>
      </c>
      <c r="C128">
        <f>VLOOKUP(B128, '[2]Lat Long'!$B:$D,2,0)</f>
        <v>42.9633599</v>
      </c>
      <c r="D128">
        <f>VLOOKUP(B128, '[2]Lat Long'!$B:$D,3,0)</f>
        <v>-85.668086299999999</v>
      </c>
      <c r="E128">
        <v>3.627145631393794E-3</v>
      </c>
      <c r="F128" s="1">
        <v>412227</v>
      </c>
      <c r="L128" s="7"/>
    </row>
    <row r="129" spans="1:12" x14ac:dyDescent="0.2">
      <c r="A129">
        <v>128</v>
      </c>
      <c r="B129" s="1" t="s">
        <v>610</v>
      </c>
      <c r="C129">
        <f>VLOOKUP(B129, '[2]Lat Long'!$B:$D,2,0)</f>
        <v>29.795763300000001</v>
      </c>
      <c r="D129">
        <f>VLOOKUP(B129, '[2]Lat Long'!$B:$D,3,0)</f>
        <v>-90.822870999999907</v>
      </c>
      <c r="E129">
        <v>1.0440466642267394E-3</v>
      </c>
      <c r="F129" s="1">
        <v>118656.45</v>
      </c>
      <c r="L129" s="7"/>
    </row>
    <row r="130" spans="1:12" x14ac:dyDescent="0.2">
      <c r="A130">
        <v>129</v>
      </c>
      <c r="B130" s="1" t="s">
        <v>611</v>
      </c>
      <c r="C130">
        <f>VLOOKUP(B130, '[2]Lat Long'!$B:$D,2,0)</f>
        <v>42.245868999999999</v>
      </c>
      <c r="D130">
        <f>VLOOKUP(B130, '[2]Lat Long'!$B:$D,3,0)</f>
        <v>-84.401346199999907</v>
      </c>
      <c r="E130">
        <v>7.6492520478142572E-4</v>
      </c>
      <c r="F130" s="1">
        <v>86934.150000000009</v>
      </c>
      <c r="L130" s="7"/>
    </row>
    <row r="131" spans="1:12" x14ac:dyDescent="0.2">
      <c r="A131">
        <v>130</v>
      </c>
      <c r="B131" s="1" t="s">
        <v>612</v>
      </c>
      <c r="C131">
        <f>VLOOKUP(B131, '[2]Lat Long'!$B:$D,2,0)</f>
        <v>35.855369699999898</v>
      </c>
      <c r="D131">
        <f>VLOOKUP(B131, '[2]Lat Long'!$B:$D,3,0)</f>
        <v>-90.640817900000002</v>
      </c>
      <c r="E131">
        <v>6.3129977547736514E-4</v>
      </c>
      <c r="F131" s="1">
        <v>71747.55</v>
      </c>
      <c r="L131" s="7"/>
    </row>
    <row r="132" spans="1:12" x14ac:dyDescent="0.2">
      <c r="A132">
        <v>131</v>
      </c>
      <c r="B132" s="1" t="s">
        <v>613</v>
      </c>
      <c r="C132">
        <f>VLOOKUP(B132, '[2]Lat Long'!$B:$D,2,0)</f>
        <v>42.291706900000001</v>
      </c>
      <c r="D132">
        <f>VLOOKUP(B132, '[2]Lat Long'!$B:$D,3,0)</f>
        <v>-85.587228600000003</v>
      </c>
      <c r="E132">
        <v>1.3952667796575233E-3</v>
      </c>
      <c r="F132" s="1">
        <v>158572.80000000002</v>
      </c>
      <c r="L132" s="7"/>
    </row>
    <row r="133" spans="1:12" x14ac:dyDescent="0.2">
      <c r="A133">
        <v>132</v>
      </c>
      <c r="B133" s="1" t="s">
        <v>614</v>
      </c>
      <c r="C133">
        <f>VLOOKUP(B133, '[2]Lat Long'!$B:$D,2,0)</f>
        <v>41.120032500000001</v>
      </c>
      <c r="D133">
        <f>VLOOKUP(B133, '[2]Lat Long'!$B:$D,3,0)</f>
        <v>-87.861153099999996</v>
      </c>
      <c r="E133">
        <v>5.030236396126131E-4</v>
      </c>
      <c r="F133" s="1">
        <v>57168.9</v>
      </c>
      <c r="L133" s="7"/>
    </row>
    <row r="134" spans="1:12" x14ac:dyDescent="0.2">
      <c r="A134">
        <v>133</v>
      </c>
      <c r="B134" s="1" t="s">
        <v>615</v>
      </c>
      <c r="C134">
        <f>VLOOKUP(B134, '[2]Lat Long'!$B:$D,2,0)</f>
        <v>41.120866799999902</v>
      </c>
      <c r="D134">
        <f>VLOOKUP(B134, '[2]Lat Long'!$B:$D,3,0)</f>
        <v>-88.835352</v>
      </c>
      <c r="E134">
        <v>5.8731757597785391E-4</v>
      </c>
      <c r="F134" s="1">
        <v>66748.95</v>
      </c>
      <c r="L134" s="7"/>
    </row>
    <row r="135" spans="1:12" x14ac:dyDescent="0.2">
      <c r="A135">
        <v>134</v>
      </c>
      <c r="B135" s="1" t="s">
        <v>616</v>
      </c>
      <c r="C135">
        <f>VLOOKUP(B135, '[2]Lat Long'!$B:$D,2,0)</f>
        <v>36.169941199999997</v>
      </c>
      <c r="D135">
        <f>VLOOKUP(B135, '[2]Lat Long'!$B:$D,3,0)</f>
        <v>-115.139829599999</v>
      </c>
      <c r="E135">
        <v>3.3966865082690595E-3</v>
      </c>
      <c r="F135" s="1">
        <v>386035.20000000001</v>
      </c>
      <c r="L135" s="7"/>
    </row>
    <row r="136" spans="1:12" x14ac:dyDescent="0.2">
      <c r="A136">
        <v>135</v>
      </c>
      <c r="B136" s="1" t="s">
        <v>617</v>
      </c>
      <c r="C136">
        <f>VLOOKUP(B136, '[2]Lat Long'!$B:$D,2,0)</f>
        <v>40.742550999999999</v>
      </c>
      <c r="D136">
        <f>VLOOKUP(B136, '[2]Lat Long'!$B:$D,3,0)</f>
        <v>-84.105225599999898</v>
      </c>
      <c r="E136">
        <v>9.8882342544210841E-4</v>
      </c>
      <c r="F136" s="1">
        <v>112380.30000000002</v>
      </c>
      <c r="L136" s="7"/>
    </row>
    <row r="137" spans="1:12" x14ac:dyDescent="0.2">
      <c r="A137">
        <v>136</v>
      </c>
      <c r="B137" s="1" t="s">
        <v>618</v>
      </c>
      <c r="C137">
        <f>VLOOKUP(B137, '[2]Lat Long'!$B:$D,2,0)</f>
        <v>34.746480900000002</v>
      </c>
      <c r="D137">
        <f>VLOOKUP(B137, '[2]Lat Long'!$B:$D,3,0)</f>
        <v>-92.289594799999904</v>
      </c>
      <c r="E137">
        <v>3.3736025846930646E-3</v>
      </c>
      <c r="F137" s="1">
        <v>383411.7</v>
      </c>
      <c r="L137" s="7"/>
    </row>
    <row r="138" spans="1:12" x14ac:dyDescent="0.2">
      <c r="A138">
        <v>137</v>
      </c>
      <c r="B138" s="1" t="s">
        <v>619</v>
      </c>
      <c r="C138">
        <f>VLOOKUP(B138, '[2]Lat Long'!$B:$D,2,0)</f>
        <v>32.544871399999998</v>
      </c>
      <c r="D138">
        <f>VLOOKUP(B138, '[2]Lat Long'!$B:$D,3,0)</f>
        <v>-94.367418400000005</v>
      </c>
      <c r="E138">
        <v>1.1587852469686225E-3</v>
      </c>
      <c r="F138" s="1">
        <v>131696.55000000002</v>
      </c>
      <c r="L138" s="7"/>
    </row>
    <row r="139" spans="1:12" x14ac:dyDescent="0.2">
      <c r="A139">
        <v>138</v>
      </c>
      <c r="B139" s="1" t="s">
        <v>620</v>
      </c>
      <c r="C139">
        <f>VLOOKUP(B139, '[2]Lat Long'!$B:$D,2,0)</f>
        <v>41.477513100000003</v>
      </c>
      <c r="D139">
        <f>VLOOKUP(B139, '[2]Lat Long'!$B:$D,3,0)</f>
        <v>-86.822034099999996</v>
      </c>
      <c r="E139">
        <v>4.2392853543524216E-4</v>
      </c>
      <c r="F139" s="1">
        <v>48179.700000000004</v>
      </c>
      <c r="L139" s="7"/>
    </row>
    <row r="140" spans="1:12" x14ac:dyDescent="0.2">
      <c r="A140">
        <v>139</v>
      </c>
      <c r="B140" s="1" t="s">
        <v>621</v>
      </c>
      <c r="C140">
        <f>VLOOKUP(B140, '[2]Lat Long'!$B:$D,2,0)</f>
        <v>38.5285169</v>
      </c>
      <c r="D140">
        <f>VLOOKUP(B140, '[2]Lat Long'!$B:$D,3,0)</f>
        <v>-89.131694400000001</v>
      </c>
      <c r="E140">
        <v>4.7231370629264468E-4</v>
      </c>
      <c r="F140" s="1">
        <v>53678.700000000004</v>
      </c>
      <c r="L140" s="7"/>
    </row>
    <row r="141" spans="1:12" x14ac:dyDescent="0.2">
      <c r="A141">
        <v>140</v>
      </c>
      <c r="B141" s="1" t="s">
        <v>622</v>
      </c>
      <c r="C141">
        <f>VLOOKUP(B141, '[2]Lat Long'!$B:$D,2,0)</f>
        <v>43.234181300000003</v>
      </c>
      <c r="D141">
        <f>VLOOKUP(B141, '[2]Lat Long'!$B:$D,3,0)</f>
        <v>-86.248392099999904</v>
      </c>
      <c r="E141">
        <v>8.1951492250736751E-4</v>
      </c>
      <c r="F141" s="1">
        <v>93138.3</v>
      </c>
      <c r="L141" s="7"/>
    </row>
    <row r="142" spans="1:12" x14ac:dyDescent="0.2">
      <c r="A142">
        <v>141</v>
      </c>
      <c r="B142" s="1" t="s">
        <v>623</v>
      </c>
      <c r="C142">
        <f>VLOOKUP(B142, '[2]Lat Long'!$B:$D,2,0)</f>
        <v>29.951065799999899</v>
      </c>
      <c r="D142">
        <f>VLOOKUP(B142, '[2]Lat Long'!$B:$D,3,0)</f>
        <v>-90.071532300000001</v>
      </c>
      <c r="E142">
        <v>5.4133147017957576E-3</v>
      </c>
      <c r="F142" s="1">
        <v>615226.05000000005</v>
      </c>
      <c r="L142" s="7"/>
    </row>
    <row r="143" spans="1:12" x14ac:dyDescent="0.2">
      <c r="A143">
        <v>142</v>
      </c>
      <c r="B143" s="1" t="s">
        <v>624</v>
      </c>
      <c r="C143">
        <f>VLOOKUP(B143, '[2]Lat Long'!$B:$D,2,0)</f>
        <v>41.2523634</v>
      </c>
      <c r="D143">
        <f>VLOOKUP(B143, '[2]Lat Long'!$B:$D,3,0)</f>
        <v>-95.997988299999903</v>
      </c>
      <c r="E143">
        <v>3.5872773592691468E-3</v>
      </c>
      <c r="F143" s="1">
        <v>407695.95</v>
      </c>
      <c r="L143" s="7"/>
    </row>
    <row r="144" spans="1:12" x14ac:dyDescent="0.2">
      <c r="A144">
        <v>143</v>
      </c>
      <c r="B144" s="1" t="s">
        <v>625</v>
      </c>
      <c r="C144">
        <f>VLOOKUP(B144, '[2]Lat Long'!$B:$D,2,0)</f>
        <v>37.3403384</v>
      </c>
      <c r="D144">
        <f>VLOOKUP(B144, '[2]Lat Long'!$B:$D,3,0)</f>
        <v>-95.261083799999994</v>
      </c>
      <c r="E144">
        <v>3.6005377469288394E-4</v>
      </c>
      <c r="F144" s="1">
        <v>40920.300000000003</v>
      </c>
      <c r="L144" s="7"/>
    </row>
    <row r="145" spans="1:12" x14ac:dyDescent="0.2">
      <c r="A145">
        <v>144</v>
      </c>
      <c r="B145" s="1" t="s">
        <v>626</v>
      </c>
      <c r="C145">
        <f>VLOOKUP(B145, '[2]Lat Long'!$B:$D,2,0)</f>
        <v>36.756999399999899</v>
      </c>
      <c r="D145">
        <f>VLOOKUP(B145, '[2]Lat Long'!$B:$D,3,0)</f>
        <v>-90.3928879999999</v>
      </c>
      <c r="E145">
        <v>5.8695726087572427E-4</v>
      </c>
      <c r="F145" s="1">
        <v>66708</v>
      </c>
      <c r="L145" s="7"/>
    </row>
    <row r="146" spans="1:12" x14ac:dyDescent="0.2">
      <c r="A146">
        <v>145</v>
      </c>
      <c r="B146" s="1" t="s">
        <v>627</v>
      </c>
      <c r="C146">
        <f>VLOOKUP(B146, '[2]Lat Long'!$B:$D,2,0)</f>
        <v>42.271131099999998</v>
      </c>
      <c r="D146">
        <f>VLOOKUP(B146, '[2]Lat Long'!$B:$D,3,0)</f>
        <v>-89.093995199999995</v>
      </c>
      <c r="E146">
        <v>1.6317918669192088E-3</v>
      </c>
      <c r="F146" s="1">
        <v>185454</v>
      </c>
      <c r="L146" s="7"/>
    </row>
    <row r="147" spans="1:12" x14ac:dyDescent="0.2">
      <c r="A147">
        <v>146</v>
      </c>
      <c r="B147" s="1" t="s">
        <v>628</v>
      </c>
      <c r="C147">
        <f>VLOOKUP(B147, '[2]Lat Long'!$B:$D,2,0)</f>
        <v>38.627002499999897</v>
      </c>
      <c r="D147">
        <f>VLOOKUP(B147, '[2]Lat Long'!$B:$D,3,0)</f>
        <v>-90.199404200000004</v>
      </c>
      <c r="E147">
        <v>1.0857418527043821E-2</v>
      </c>
      <c r="F147" s="1">
        <v>1233951.3</v>
      </c>
      <c r="L147" s="7"/>
    </row>
    <row r="148" spans="1:12" x14ac:dyDescent="0.2">
      <c r="A148">
        <v>147</v>
      </c>
      <c r="B148" s="1" t="s">
        <v>629</v>
      </c>
      <c r="C148">
        <f>VLOOKUP(B148, '[2]Lat Long'!$B:$D,2,0)</f>
        <v>41.448939600000003</v>
      </c>
      <c r="D148">
        <f>VLOOKUP(B148, '[2]Lat Long'!$B:$D,3,0)</f>
        <v>-82.707960499999999</v>
      </c>
      <c r="E148">
        <v>5.2668961066127881E-4</v>
      </c>
      <c r="F148" s="1">
        <v>59858.55</v>
      </c>
      <c r="L148" s="7"/>
    </row>
    <row r="149" spans="1:12" x14ac:dyDescent="0.2">
      <c r="A149">
        <v>148</v>
      </c>
      <c r="B149" s="1" t="s">
        <v>630</v>
      </c>
      <c r="C149">
        <f>VLOOKUP(B149, '[2]Lat Long'!$B:$D,2,0)</f>
        <v>32.525151600000001</v>
      </c>
      <c r="D149">
        <f>VLOOKUP(B149, '[2]Lat Long'!$B:$D,3,0)</f>
        <v>-93.750178899999895</v>
      </c>
      <c r="E149">
        <v>2.3094455863595536E-3</v>
      </c>
      <c r="F149" s="1">
        <v>262469.7</v>
      </c>
      <c r="L149" s="7"/>
    </row>
    <row r="150" spans="1:12" x14ac:dyDescent="0.2">
      <c r="A150">
        <v>149</v>
      </c>
      <c r="B150" s="1" t="s">
        <v>631</v>
      </c>
      <c r="C150">
        <f>VLOOKUP(B150, '[2]Lat Long'!$B:$D,2,0)</f>
        <v>39.781721300000001</v>
      </c>
      <c r="D150">
        <f>VLOOKUP(B150, '[2]Lat Long'!$B:$D,3,0)</f>
        <v>-89.650148099999996</v>
      </c>
      <c r="E150">
        <v>1.0084704972747132E-3</v>
      </c>
      <c r="F150" s="1">
        <v>114613.2</v>
      </c>
      <c r="L150" s="7"/>
    </row>
    <row r="151" spans="1:12" x14ac:dyDescent="0.2">
      <c r="A151">
        <v>150</v>
      </c>
      <c r="B151" s="1" t="s">
        <v>632</v>
      </c>
      <c r="C151">
        <f>VLOOKUP(B151, '[2]Lat Long'!$B:$D,2,0)</f>
        <v>33.425125000000001</v>
      </c>
      <c r="D151">
        <f>VLOOKUP(B151, '[2]Lat Long'!$B:$D,3,0)</f>
        <v>-94.047688199999996</v>
      </c>
      <c r="E151">
        <v>1.013566382290546E-3</v>
      </c>
      <c r="F151" s="1">
        <v>115192.35</v>
      </c>
      <c r="L151" s="7"/>
    </row>
    <row r="152" spans="1:12" x14ac:dyDescent="0.2">
      <c r="A152">
        <v>151</v>
      </c>
      <c r="B152" s="1" t="s">
        <v>633</v>
      </c>
      <c r="C152">
        <f>VLOOKUP(B152, '[2]Lat Long'!$B:$D,2,0)</f>
        <v>41.663938299999998</v>
      </c>
      <c r="D152">
        <f>VLOOKUP(B152, '[2]Lat Long'!$B:$D,3,0)</f>
        <v>-83.555211999999898</v>
      </c>
      <c r="E152">
        <v>3.0970627235619099E-3</v>
      </c>
      <c r="F152" s="1">
        <v>351982.8</v>
      </c>
      <c r="L152" s="7"/>
    </row>
    <row r="153" spans="1:12" x14ac:dyDescent="0.2">
      <c r="A153">
        <v>152</v>
      </c>
      <c r="B153" s="1" t="s">
        <v>634</v>
      </c>
      <c r="C153">
        <f>VLOOKUP(B153, '[2]Lat Long'!$B:$D,2,0)</f>
        <v>32.351260099999998</v>
      </c>
      <c r="D153">
        <f>VLOOKUP(B153, '[2]Lat Long'!$B:$D,3,0)</f>
        <v>-95.301062399999907</v>
      </c>
      <c r="E153">
        <v>1.0681244239635532E-3</v>
      </c>
      <c r="F153" s="1">
        <v>121392.90000000001</v>
      </c>
      <c r="L153" s="7"/>
    </row>
    <row r="154" spans="1:12" x14ac:dyDescent="0.2">
      <c r="A154">
        <v>153</v>
      </c>
      <c r="B154" s="1" t="s">
        <v>635</v>
      </c>
      <c r="C154">
        <f>VLOOKUP(B154, '[2]Lat Long'!$B:$D,2,0)</f>
        <v>37.778170199999998</v>
      </c>
      <c r="D154">
        <f>VLOOKUP(B154, '[2]Lat Long'!$B:$D,3,0)</f>
        <v>-81.188155699999896</v>
      </c>
      <c r="E154">
        <v>6.6168106974813848E-4</v>
      </c>
      <c r="F154" s="1">
        <v>75200.400000000009</v>
      </c>
      <c r="L154" s="7"/>
    </row>
    <row r="155" spans="1:12" x14ac:dyDescent="0.2">
      <c r="A155">
        <v>154</v>
      </c>
      <c r="B155" s="1" t="s">
        <v>636</v>
      </c>
      <c r="C155">
        <f>VLOOKUP(B155, '[2]Lat Long'!$B:$D,2,0)</f>
        <v>37.269839500000003</v>
      </c>
      <c r="D155">
        <f>VLOOKUP(B155, '[2]Lat Long'!$B:$D,3,0)</f>
        <v>-81.222319499999998</v>
      </c>
      <c r="E155">
        <v>7.2862840762514028E-4</v>
      </c>
      <c r="F155" s="1">
        <v>82809</v>
      </c>
      <c r="L155" s="7"/>
    </row>
    <row r="156" spans="1:12" x14ac:dyDescent="0.2">
      <c r="A156">
        <v>155</v>
      </c>
      <c r="B156" s="1" t="s">
        <v>637</v>
      </c>
      <c r="C156">
        <f>VLOOKUP(B156, '[2]Lat Long'!$B:$D,2,0)</f>
        <v>41.0272796</v>
      </c>
      <c r="D156">
        <f>VLOOKUP(B156, '[2]Lat Long'!$B:$D,3,0)</f>
        <v>-78.439187599999897</v>
      </c>
      <c r="E156">
        <v>4.9169153167530658E-4</v>
      </c>
      <c r="F156" s="1">
        <v>55881</v>
      </c>
      <c r="L156" s="7"/>
    </row>
    <row r="157" spans="1:12" x14ac:dyDescent="0.2">
      <c r="A157">
        <v>156</v>
      </c>
      <c r="B157" s="1" t="s">
        <v>638</v>
      </c>
      <c r="C157">
        <f>VLOOKUP(B157, '[2]Lat Long'!$B:$D,2,0)</f>
        <v>38.449568800000002</v>
      </c>
      <c r="D157">
        <f>VLOOKUP(B157, '[2]Lat Long'!$B:$D,3,0)</f>
        <v>-78.8689155</v>
      </c>
      <c r="E157">
        <v>5.1041999797281183E-4</v>
      </c>
      <c r="F157" s="1">
        <v>58009.500000000007</v>
      </c>
      <c r="L157" s="7"/>
    </row>
    <row r="158" spans="1:12" x14ac:dyDescent="0.2">
      <c r="A158">
        <v>157</v>
      </c>
      <c r="B158" s="1" t="s">
        <v>639</v>
      </c>
      <c r="C158">
        <f>VLOOKUP(B158, '[2]Lat Long'!$B:$D,2,0)</f>
        <v>40.621455099999999</v>
      </c>
      <c r="D158">
        <f>VLOOKUP(B158, '[2]Lat Long'!$B:$D,3,0)</f>
        <v>-79.152534899999907</v>
      </c>
      <c r="E158">
        <v>3.5633183847308376E-4</v>
      </c>
      <c r="F158" s="1">
        <v>40497.300000000003</v>
      </c>
      <c r="L158" s="7"/>
    </row>
    <row r="159" spans="1:12" x14ac:dyDescent="0.2">
      <c r="A159">
        <v>158</v>
      </c>
      <c r="B159" s="1" t="s">
        <v>640</v>
      </c>
      <c r="C159">
        <f>VLOOKUP(B159, '[2]Lat Long'!$B:$D,2,0)</f>
        <v>37.848714700000002</v>
      </c>
      <c r="D159">
        <f>VLOOKUP(B159, '[2]Lat Long'!$B:$D,3,0)</f>
        <v>-81.993458099999998</v>
      </c>
      <c r="E159">
        <v>1.7038548873451274E-4</v>
      </c>
      <c r="F159" s="1">
        <v>19364.400000000001</v>
      </c>
      <c r="L159" s="7"/>
    </row>
    <row r="160" spans="1:12" x14ac:dyDescent="0.2">
      <c r="A160">
        <v>159</v>
      </c>
      <c r="B160" s="1" t="s">
        <v>641</v>
      </c>
      <c r="C160">
        <f>VLOOKUP(B160, '[2]Lat Long'!$B:$D,2,0)</f>
        <v>36.691526199999998</v>
      </c>
      <c r="D160">
        <f>VLOOKUP(B160, '[2]Lat Long'!$B:$D,3,0)</f>
        <v>-79.872538599999899</v>
      </c>
      <c r="E160">
        <v>3.586402308306832E-4</v>
      </c>
      <c r="F160" s="1">
        <v>40759.65</v>
      </c>
      <c r="L160" s="7"/>
    </row>
    <row r="161" spans="1:12" x14ac:dyDescent="0.2">
      <c r="A161">
        <v>160</v>
      </c>
      <c r="B161" s="1" t="s">
        <v>642</v>
      </c>
      <c r="C161">
        <f>VLOOKUP(B161, '[2]Lat Long'!$B:$D,2,0)</f>
        <v>41.641443799999998</v>
      </c>
      <c r="D161">
        <f>VLOOKUP(B161, '[2]Lat Long'!$B:$D,3,0)</f>
        <v>-80.151448399999893</v>
      </c>
      <c r="E161">
        <v>3.4118672566379039E-4</v>
      </c>
      <c r="F161" s="1">
        <v>38776.050000000003</v>
      </c>
      <c r="L161" s="7"/>
    </row>
    <row r="162" spans="1:12" x14ac:dyDescent="0.2">
      <c r="A162">
        <v>161</v>
      </c>
      <c r="B162" s="1" t="s">
        <v>643</v>
      </c>
      <c r="C162">
        <f>VLOOKUP(B162, '[2]Lat Long'!$B:$D,2,0)</f>
        <v>41.003671900000001</v>
      </c>
      <c r="D162">
        <f>VLOOKUP(B162, '[2]Lat Long'!$B:$D,3,0)</f>
        <v>-80.347009</v>
      </c>
      <c r="E162">
        <v>3.8108667384137185E-4</v>
      </c>
      <c r="F162" s="1">
        <v>43310.700000000004</v>
      </c>
      <c r="L162" s="7"/>
    </row>
    <row r="163" spans="1:12" x14ac:dyDescent="0.2">
      <c r="A163">
        <v>162</v>
      </c>
      <c r="B163" s="1" t="s">
        <v>644</v>
      </c>
      <c r="C163">
        <f>VLOOKUP(B163, '[2]Lat Long'!$B:$D,2,0)</f>
        <v>41.433948399999998</v>
      </c>
      <c r="D163">
        <f>VLOOKUP(B163, '[2]Lat Long'!$B:$D,3,0)</f>
        <v>-79.706441299999994</v>
      </c>
      <c r="E163">
        <v>4.1924047960094064E-4</v>
      </c>
      <c r="F163" s="1">
        <v>47646.9</v>
      </c>
      <c r="L163" s="7"/>
    </row>
    <row r="164" spans="1:12" x14ac:dyDescent="0.2">
      <c r="A164">
        <v>163</v>
      </c>
      <c r="B164" s="1" t="s">
        <v>645</v>
      </c>
      <c r="C164">
        <f>VLOOKUP(B164, '[2]Lat Long'!$B:$D,2,0)</f>
        <v>41.233111600000001</v>
      </c>
      <c r="D164">
        <f>VLOOKUP(B164, '[2]Lat Long'!$B:$D,3,0)</f>
        <v>-80.493403499999999</v>
      </c>
      <c r="E164">
        <v>4.7911217915370529E-4</v>
      </c>
      <c r="F164" s="1">
        <v>54451.35</v>
      </c>
      <c r="L164" s="7"/>
    </row>
    <row r="165" spans="1:12" x14ac:dyDescent="0.2">
      <c r="A165">
        <v>164</v>
      </c>
      <c r="B165" s="1" t="s">
        <v>646</v>
      </c>
      <c r="C165">
        <f>VLOOKUP(B165, '[2]Lat Long'!$B:$D,2,0)</f>
        <v>38.068469200000003</v>
      </c>
      <c r="D165">
        <f>VLOOKUP(B165, '[2]Lat Long'!$B:$D,3,0)</f>
        <v>-78.889468199999996</v>
      </c>
      <c r="E165">
        <v>3.9722562281148415E-4</v>
      </c>
      <c r="F165" s="1">
        <v>45144.9</v>
      </c>
      <c r="L165" s="7"/>
    </row>
    <row r="166" spans="1:12" x14ac:dyDescent="0.2">
      <c r="A166">
        <v>165</v>
      </c>
      <c r="B166" s="1" t="s">
        <v>647</v>
      </c>
      <c r="C166">
        <f>VLOOKUP(B166, '[2]Lat Long'!$B:$D,2,0)</f>
        <v>35.927295299999997</v>
      </c>
      <c r="D166">
        <f>VLOOKUP(B166, '[2]Lat Long'!$B:$D,3,0)</f>
        <v>-89.9189753</v>
      </c>
      <c r="E166">
        <v>3.1456696267898537E-4</v>
      </c>
      <c r="F166" s="1">
        <v>35750.700000000004</v>
      </c>
      <c r="L166" s="7"/>
    </row>
    <row r="167" spans="1:12" x14ac:dyDescent="0.2">
      <c r="A167">
        <v>166</v>
      </c>
      <c r="B167" s="1" t="s">
        <v>648</v>
      </c>
      <c r="C167">
        <f>VLOOKUP(B167, '[2]Lat Long'!$B:$D,2,0)</f>
        <v>33.584558099999903</v>
      </c>
      <c r="D167">
        <f>VLOOKUP(B167, '[2]Lat Long'!$B:$D,3,0)</f>
        <v>-92.834329400000001</v>
      </c>
      <c r="E167">
        <v>4.3083391497495657E-4</v>
      </c>
      <c r="F167" s="1">
        <v>48964.5</v>
      </c>
      <c r="L167" s="7"/>
    </row>
    <row r="168" spans="1:12" x14ac:dyDescent="0.2">
      <c r="A168">
        <v>167</v>
      </c>
      <c r="B168" s="1" t="s">
        <v>649</v>
      </c>
      <c r="C168">
        <f>VLOOKUP(B168, '[2]Lat Long'!$B:$D,2,0)</f>
        <v>34.934254799999998</v>
      </c>
      <c r="D168">
        <f>VLOOKUP(B168, '[2]Lat Long'!$B:$D,3,0)</f>
        <v>-88.522270199999895</v>
      </c>
      <c r="E168">
        <v>1.1549920396297197E-3</v>
      </c>
      <c r="F168" s="1">
        <v>131265.45000000001</v>
      </c>
      <c r="L168" s="7"/>
    </row>
    <row r="169" spans="1:12" x14ac:dyDescent="0.2">
      <c r="A169">
        <v>168</v>
      </c>
      <c r="B169" s="1" t="s">
        <v>650</v>
      </c>
      <c r="C169">
        <f>VLOOKUP(B169, '[2]Lat Long'!$B:$D,2,0)</f>
        <v>31.514485149999999</v>
      </c>
      <c r="D169">
        <f>VLOOKUP(B169, '[2]Lat Long'!$B:$D,3,0)</f>
        <v>-83.832119149994952</v>
      </c>
      <c r="E169">
        <v>1.2864397402945356E-3</v>
      </c>
      <c r="F169" s="1">
        <v>146204.55000000002</v>
      </c>
      <c r="L169" s="7"/>
    </row>
    <row r="170" spans="1:12" x14ac:dyDescent="0.2">
      <c r="A170">
        <v>169</v>
      </c>
      <c r="B170" s="1" t="s">
        <v>651</v>
      </c>
      <c r="C170">
        <f>VLOOKUP(B170, '[2]Lat Long'!$B:$D,2,0)</f>
        <v>31.315170800000001</v>
      </c>
      <c r="D170">
        <f>VLOOKUP(B170, '[2]Lat Long'!$B:$D,3,0)</f>
        <v>-85.855216100000007</v>
      </c>
      <c r="E170">
        <v>8.3238727851861266E-4</v>
      </c>
      <c r="F170" s="1">
        <v>94601.25</v>
      </c>
      <c r="L170" s="7"/>
    </row>
    <row r="171" spans="1:12" x14ac:dyDescent="0.2">
      <c r="A171">
        <v>170</v>
      </c>
      <c r="B171" s="1" t="s">
        <v>652</v>
      </c>
      <c r="C171">
        <f>VLOOKUP(B171, '[2]Lat Long'!$B:$D,2,0)</f>
        <v>33.0362218</v>
      </c>
      <c r="D171">
        <f>VLOOKUP(B171, '[2]Lat Long'!$B:$D,3,0)</f>
        <v>-85.032244399999897</v>
      </c>
      <c r="E171">
        <v>2.5405778256091459E-4</v>
      </c>
      <c r="F171" s="1">
        <v>28873.800000000003</v>
      </c>
      <c r="L171" s="7"/>
    </row>
    <row r="172" spans="1:12" x14ac:dyDescent="0.2">
      <c r="A172">
        <v>171</v>
      </c>
      <c r="B172" s="1" t="s">
        <v>653</v>
      </c>
      <c r="C172">
        <f>VLOOKUP(B172, '[2]Lat Long'!$B:$D,2,0)</f>
        <v>32.609856600000001</v>
      </c>
      <c r="D172">
        <f>VLOOKUP(B172, '[2]Lat Long'!$B:$D,3,0)</f>
        <v>-85.480782499999904</v>
      </c>
      <c r="E172">
        <v>4.910659296298508E-4</v>
      </c>
      <c r="F172" s="1">
        <v>55809.9</v>
      </c>
      <c r="L172" s="7"/>
    </row>
    <row r="173" spans="1:12" x14ac:dyDescent="0.2">
      <c r="A173">
        <v>172</v>
      </c>
      <c r="B173" s="1" t="s">
        <v>654</v>
      </c>
      <c r="C173">
        <f>VLOOKUP(B173, '[2]Lat Long'!$B:$D,2,0)</f>
        <v>38.364456699999998</v>
      </c>
      <c r="D173">
        <f>VLOOKUP(B173, '[2]Lat Long'!$B:$D,3,0)</f>
        <v>-98.764807300000001</v>
      </c>
      <c r="E173">
        <v>1.6146472032684271E-4</v>
      </c>
      <c r="F173" s="1">
        <v>18350.55</v>
      </c>
      <c r="L173" s="7"/>
    </row>
    <row r="174" spans="1:12" x14ac:dyDescent="0.2">
      <c r="A174">
        <v>173</v>
      </c>
      <c r="B174" s="1" t="s">
        <v>655</v>
      </c>
      <c r="C174">
        <f>VLOOKUP(B174, '[2]Lat Long'!$B:$D,2,0)</f>
        <v>41.763711099999902</v>
      </c>
      <c r="D174">
        <f>VLOOKUP(B174, '[2]Lat Long'!$B:$D,3,0)</f>
        <v>-72.685093199999898</v>
      </c>
      <c r="E174">
        <v>4.4492104761623867E-3</v>
      </c>
      <c r="F174" s="1">
        <v>505655.10000000003</v>
      </c>
      <c r="L174" s="7"/>
    </row>
    <row r="175" spans="1:12" x14ac:dyDescent="0.2">
      <c r="A175">
        <v>174</v>
      </c>
      <c r="B175" s="1" t="s">
        <v>656</v>
      </c>
      <c r="C175">
        <f>VLOOKUP(B175, '[2]Lat Long'!$B:$D,2,0)</f>
        <v>43.652177500000001</v>
      </c>
      <c r="D175">
        <f>VLOOKUP(B175, '[2]Lat Long'!$B:$D,3,0)</f>
        <v>-94.461083199999905</v>
      </c>
      <c r="E175">
        <v>9.7064929007095626E-4</v>
      </c>
      <c r="F175" s="1">
        <v>110314.8</v>
      </c>
      <c r="L175" s="7"/>
    </row>
    <row r="176" spans="1:12" x14ac:dyDescent="0.2">
      <c r="A176">
        <v>175</v>
      </c>
      <c r="B176" s="1" t="s">
        <v>657</v>
      </c>
      <c r="C176">
        <f>VLOOKUP(B176, '[2]Lat Long'!$B:$D,2,0)</f>
        <v>45.107762699999903</v>
      </c>
      <c r="D176">
        <f>VLOOKUP(B176, '[2]Lat Long'!$B:$D,3,0)</f>
        <v>-87.614273699999998</v>
      </c>
      <c r="E176">
        <v>2.5922097918923312E-4</v>
      </c>
      <c r="F176" s="1">
        <v>29460.6</v>
      </c>
      <c r="L176" s="7"/>
    </row>
    <row r="177" spans="1:12" x14ac:dyDescent="0.2">
      <c r="A177">
        <v>176</v>
      </c>
      <c r="B177" s="1" t="s">
        <v>658</v>
      </c>
      <c r="C177">
        <f>VLOOKUP(B177, '[2]Lat Long'!$B:$D,2,0)</f>
        <v>43.647800599999997</v>
      </c>
      <c r="D177">
        <f>VLOOKUP(B177, '[2]Lat Long'!$B:$D,3,0)</f>
        <v>-93.368655499999903</v>
      </c>
      <c r="E177">
        <v>9.2322627932143824E-4</v>
      </c>
      <c r="F177" s="1">
        <v>104925.15000000001</v>
      </c>
      <c r="L177" s="7"/>
    </row>
    <row r="178" spans="1:12" x14ac:dyDescent="0.2">
      <c r="A178">
        <v>177</v>
      </c>
      <c r="B178" s="1" t="s">
        <v>659</v>
      </c>
      <c r="C178">
        <f>VLOOKUP(B178, '[2]Lat Long'!$B:$D,2,0)</f>
        <v>32.613000700000001</v>
      </c>
      <c r="D178">
        <f>VLOOKUP(B178, '[2]Lat Long'!$B:$D,3,0)</f>
        <v>-83.6242009999999</v>
      </c>
      <c r="E178">
        <v>2.3329729746766311E-3</v>
      </c>
      <c r="F178" s="1">
        <v>265143.60000000003</v>
      </c>
      <c r="L178" s="7"/>
    </row>
    <row r="179" spans="1:12" x14ac:dyDescent="0.2">
      <c r="A179">
        <v>178</v>
      </c>
      <c r="B179" s="1" t="s">
        <v>660</v>
      </c>
      <c r="C179">
        <f>VLOOKUP(B179, '[2]Lat Long'!$B:$D,2,0)</f>
        <v>37.043081200000003</v>
      </c>
      <c r="D179">
        <f>VLOOKUP(B179, '[2]Lat Long'!$B:$D,3,0)</f>
        <v>-100.92099899999999</v>
      </c>
      <c r="E179">
        <v>2.136549770429984E-4</v>
      </c>
      <c r="F179" s="1">
        <v>24282</v>
      </c>
      <c r="L179" s="7"/>
    </row>
    <row r="180" spans="1:12" x14ac:dyDescent="0.2">
      <c r="A180">
        <v>179</v>
      </c>
      <c r="B180" s="1" t="s">
        <v>661</v>
      </c>
      <c r="C180">
        <f>VLOOKUP(B180, '[2]Lat Long'!$B:$D,2,0)</f>
        <v>33.951934700000002</v>
      </c>
      <c r="D180">
        <f>VLOOKUP(B180, '[2]Lat Long'!$B:$D,3,0)</f>
        <v>-83.357567000000003</v>
      </c>
      <c r="E180">
        <v>6.5739688358875141E-4</v>
      </c>
      <c r="F180" s="1">
        <v>74713.5</v>
      </c>
      <c r="L180" s="7"/>
    </row>
    <row r="181" spans="1:12" x14ac:dyDescent="0.2">
      <c r="A181">
        <v>180</v>
      </c>
      <c r="B181" s="1" t="s">
        <v>662</v>
      </c>
      <c r="C181">
        <f>VLOOKUP(B181, '[2]Lat Long'!$B:$D,2,0)</f>
        <v>33.748995399999998</v>
      </c>
      <c r="D181">
        <f>VLOOKUP(B181, '[2]Lat Long'!$B:$D,3,0)</f>
        <v>-84.387982399999999</v>
      </c>
      <c r="E181">
        <v>1.2659219729568945E-2</v>
      </c>
      <c r="F181" s="1">
        <v>1438726.95</v>
      </c>
      <c r="L181" s="7"/>
    </row>
    <row r="182" spans="1:12" x14ac:dyDescent="0.2">
      <c r="A182">
        <v>181</v>
      </c>
      <c r="B182" s="1" t="s">
        <v>663</v>
      </c>
      <c r="C182">
        <f>VLOOKUP(B182, '[2]Lat Long'!$B:$D,2,0)</f>
        <v>39.513775199999998</v>
      </c>
      <c r="D182">
        <f>VLOOKUP(B182, '[2]Lat Long'!$B:$D,3,0)</f>
        <v>-121.55635899999901</v>
      </c>
      <c r="E182">
        <v>8.1929319013682622E-4</v>
      </c>
      <c r="F182" s="1">
        <v>93113.1</v>
      </c>
      <c r="L182" s="7"/>
    </row>
    <row r="183" spans="1:12" x14ac:dyDescent="0.2">
      <c r="A183">
        <v>182</v>
      </c>
      <c r="B183" s="1" t="s">
        <v>664</v>
      </c>
      <c r="C183">
        <f>VLOOKUP(B183, '[2]Lat Long'!$B:$D,2,0)</f>
        <v>26.640628</v>
      </c>
      <c r="D183">
        <f>VLOOKUP(B183, '[2]Lat Long'!$B:$D,3,0)</f>
        <v>-81.872308399999994</v>
      </c>
      <c r="E183">
        <v>1.8983933664421734E-3</v>
      </c>
      <c r="F183" s="1">
        <v>215753.4</v>
      </c>
      <c r="L183" s="7"/>
    </row>
    <row r="184" spans="1:12" x14ac:dyDescent="0.2">
      <c r="A184">
        <v>183</v>
      </c>
      <c r="B184" s="1" t="s">
        <v>665</v>
      </c>
      <c r="C184">
        <f>VLOOKUP(B184, '[2]Lat Long'!$B:$D,2,0)</f>
        <v>27.197548000000001</v>
      </c>
      <c r="D184">
        <f>VLOOKUP(B184, '[2]Lat Long'!$B:$D,3,0)</f>
        <v>-80.252825700000002</v>
      </c>
      <c r="E184">
        <v>1.3512964586778623E-3</v>
      </c>
      <c r="F184" s="1">
        <v>153575.55000000002</v>
      </c>
      <c r="L184" s="7"/>
    </row>
    <row r="185" spans="1:12" x14ac:dyDescent="0.2">
      <c r="A185">
        <v>184</v>
      </c>
      <c r="B185" s="1" t="s">
        <v>666</v>
      </c>
      <c r="C185">
        <f>VLOOKUP(B185, '[2]Lat Long'!$B:$D,2,0)</f>
        <v>34.297879399999999</v>
      </c>
      <c r="D185">
        <f>VLOOKUP(B185, '[2]Lat Long'!$B:$D,3,0)</f>
        <v>-83.824066299999998</v>
      </c>
      <c r="E185">
        <v>6.745613447726172E-4</v>
      </c>
      <c r="F185" s="1">
        <v>76664.25</v>
      </c>
      <c r="L185" s="7"/>
    </row>
    <row r="186" spans="1:12" x14ac:dyDescent="0.2">
      <c r="A186">
        <v>185</v>
      </c>
      <c r="B186" s="1" t="s">
        <v>667</v>
      </c>
      <c r="C186">
        <f>VLOOKUP(B186, '[2]Lat Long'!$B:$D,2,0)</f>
        <v>25.844202899999999</v>
      </c>
      <c r="D186">
        <f>VLOOKUP(B186, '[2]Lat Long'!$B:$D,3,0)</f>
        <v>-80.208909300000002</v>
      </c>
      <c r="E186">
        <v>1.2949986097974294E-2</v>
      </c>
      <c r="F186" s="1">
        <v>1471772.7</v>
      </c>
      <c r="L186" s="7"/>
    </row>
    <row r="187" spans="1:12" x14ac:dyDescent="0.2">
      <c r="A187">
        <v>186</v>
      </c>
      <c r="B187" s="1" t="s">
        <v>668</v>
      </c>
      <c r="C187">
        <f>VLOOKUP(B187, '[2]Lat Long'!$B:$D,2,0)</f>
        <v>26.142035799999999</v>
      </c>
      <c r="D187">
        <f>VLOOKUP(B187, '[2]Lat Long'!$B:$D,3,0)</f>
        <v>-81.794810299999995</v>
      </c>
      <c r="E187">
        <v>6.0223699690998916E-4</v>
      </c>
      <c r="F187" s="1">
        <v>68444.55</v>
      </c>
      <c r="L187" s="7"/>
    </row>
    <row r="188" spans="1:12" x14ac:dyDescent="0.2">
      <c r="A188">
        <v>187</v>
      </c>
      <c r="B188" s="1" t="s">
        <v>669</v>
      </c>
      <c r="C188">
        <f>VLOOKUP(B188, '[2]Lat Long'!$B:$D,2,0)</f>
        <v>38.581571899999901</v>
      </c>
      <c r="D188">
        <f>VLOOKUP(B188, '[2]Lat Long'!$B:$D,3,0)</f>
        <v>-121.49439959999999</v>
      </c>
      <c r="E188">
        <v>6.5592434307796023E-3</v>
      </c>
      <c r="F188" s="1">
        <v>745461.45000000007</v>
      </c>
      <c r="L188" s="7"/>
    </row>
    <row r="189" spans="1:12" x14ac:dyDescent="0.2">
      <c r="A189">
        <v>188</v>
      </c>
      <c r="B189" s="1" t="s">
        <v>670</v>
      </c>
      <c r="C189">
        <f>VLOOKUP(B189, '[2]Lat Long'!$B:$D,2,0)</f>
        <v>36.600237800000002</v>
      </c>
      <c r="D189">
        <f>VLOOKUP(B189, '[2]Lat Long'!$B:$D,3,0)</f>
        <v>-121.894676099999</v>
      </c>
      <c r="E189">
        <v>1.4082381233341886E-3</v>
      </c>
      <c r="F189" s="1">
        <v>160047</v>
      </c>
      <c r="L189" s="7"/>
    </row>
    <row r="190" spans="1:12" x14ac:dyDescent="0.2">
      <c r="A190">
        <v>189</v>
      </c>
      <c r="B190" s="1" t="s">
        <v>671</v>
      </c>
      <c r="C190">
        <f>VLOOKUP(B190, '[2]Lat Long'!$B:$D,2,0)</f>
        <v>37.338208199999997</v>
      </c>
      <c r="D190">
        <f>VLOOKUP(B190, '[2]Lat Long'!$B:$D,3,0)</f>
        <v>-121.8863286</v>
      </c>
      <c r="E190">
        <v>2.5423928634422908E-2</v>
      </c>
      <c r="F190" s="1">
        <v>2889442.8000000003</v>
      </c>
      <c r="L190" s="7"/>
    </row>
    <row r="191" spans="1:12" x14ac:dyDescent="0.2">
      <c r="A191">
        <v>190</v>
      </c>
      <c r="B191" s="1" t="s">
        <v>672</v>
      </c>
      <c r="C191">
        <f>VLOOKUP(B191, '[2]Lat Long'!$B:$D,2,0)</f>
        <v>37.9577016</v>
      </c>
      <c r="D191">
        <f>VLOOKUP(B191, '[2]Lat Long'!$B:$D,3,0)</f>
        <v>-121.29077959999999</v>
      </c>
      <c r="E191">
        <v>2.0297460389481856E-3</v>
      </c>
      <c r="F191" s="1">
        <v>230681.7</v>
      </c>
      <c r="L191" s="7"/>
    </row>
    <row r="192" spans="1:12" x14ac:dyDescent="0.2">
      <c r="A192">
        <v>191</v>
      </c>
      <c r="B192" s="1" t="s">
        <v>673</v>
      </c>
      <c r="C192">
        <f>VLOOKUP(B192, '[2]Lat Long'!$B:$D,2,0)</f>
        <v>26.368306400000002</v>
      </c>
      <c r="D192">
        <f>VLOOKUP(B192, '[2]Lat Long'!$B:$D,3,0)</f>
        <v>-80.128932099999901</v>
      </c>
      <c r="E192">
        <v>3.536413537269622E-3</v>
      </c>
      <c r="F192" s="1">
        <v>401915.25</v>
      </c>
      <c r="L192" s="7"/>
    </row>
    <row r="193" spans="1:12" x14ac:dyDescent="0.2">
      <c r="A193">
        <v>192</v>
      </c>
      <c r="B193" s="1" t="s">
        <v>674</v>
      </c>
      <c r="C193">
        <f>VLOOKUP(B193, '[2]Lat Long'!$B:$D,2,0)</f>
        <v>39.145725300000002</v>
      </c>
      <c r="D193">
        <f>VLOOKUP(B193, '[2]Lat Long'!$B:$D,3,0)</f>
        <v>-121.5913547</v>
      </c>
      <c r="E193">
        <v>4.8560577000527158E-4</v>
      </c>
      <c r="F193" s="1">
        <v>55189.35</v>
      </c>
      <c r="L193" s="7"/>
    </row>
    <row r="194" spans="1:12" x14ac:dyDescent="0.2">
      <c r="A194">
        <v>193</v>
      </c>
      <c r="B194" s="1" t="s">
        <v>675</v>
      </c>
      <c r="C194">
        <f>VLOOKUP(B194, '[2]Lat Long'!$B:$D,2,0)</f>
        <v>32.420673600000001</v>
      </c>
      <c r="D194">
        <f>VLOOKUP(B194, '[2]Lat Long'!$B:$D,3,0)</f>
        <v>-104.2288375</v>
      </c>
      <c r="E194">
        <v>1.9245181910998771E-4</v>
      </c>
      <c r="F194" s="1">
        <v>21872.25</v>
      </c>
      <c r="L194" s="7"/>
    </row>
    <row r="195" spans="1:12" x14ac:dyDescent="0.2">
      <c r="A195">
        <v>194</v>
      </c>
      <c r="B195" s="1" t="s">
        <v>676</v>
      </c>
      <c r="C195">
        <f>VLOOKUP(B195, '[2]Lat Long'!$B:$D,2,0)</f>
        <v>44.2910915</v>
      </c>
      <c r="D195">
        <f>VLOOKUP(B195, '[2]Lat Long'!$B:$D,3,0)</f>
        <v>-105.50222050000001</v>
      </c>
      <c r="E195">
        <v>5.35214428407268E-4</v>
      </c>
      <c r="F195" s="1">
        <v>60827.4</v>
      </c>
      <c r="L195" s="7"/>
    </row>
    <row r="196" spans="1:12" x14ac:dyDescent="0.2">
      <c r="A196">
        <v>195</v>
      </c>
      <c r="B196" s="1" t="s">
        <v>677</v>
      </c>
      <c r="C196">
        <f>VLOOKUP(B196, '[2]Lat Long'!$B:$D,2,0)</f>
        <v>41.139981400000003</v>
      </c>
      <c r="D196">
        <f>VLOOKUP(B196, '[2]Lat Long'!$B:$D,3,0)</f>
        <v>-104.820246199999</v>
      </c>
      <c r="E196">
        <v>4.1154715824448133E-4</v>
      </c>
      <c r="F196" s="1">
        <v>46772.55</v>
      </c>
      <c r="L196" s="7"/>
    </row>
    <row r="197" spans="1:12" x14ac:dyDescent="0.2">
      <c r="A197">
        <v>196</v>
      </c>
      <c r="B197" s="1" t="s">
        <v>678</v>
      </c>
      <c r="C197">
        <f>VLOOKUP(B197, '[2]Lat Long'!$B:$D,2,0)</f>
        <v>43.491651399999903</v>
      </c>
      <c r="D197">
        <f>VLOOKUP(B197, '[2]Lat Long'!$B:$D,3,0)</f>
        <v>-112.0339645</v>
      </c>
      <c r="E197">
        <v>7.5336344546034434E-4</v>
      </c>
      <c r="F197" s="1">
        <v>85620.150000000009</v>
      </c>
      <c r="L197" s="7"/>
    </row>
    <row r="198" spans="1:12" x14ac:dyDescent="0.2">
      <c r="A198">
        <v>197</v>
      </c>
      <c r="B198" s="1" t="s">
        <v>679</v>
      </c>
      <c r="C198">
        <f>VLOOKUP(B198, '[2]Lat Long'!$B:$D,2,0)</f>
        <v>42.8713032</v>
      </c>
      <c r="D198">
        <f>VLOOKUP(B198, '[2]Lat Long'!$B:$D,3,0)</f>
        <v>-112.445534399999</v>
      </c>
      <c r="E198">
        <v>3.5497372770351834E-4</v>
      </c>
      <c r="F198" s="1">
        <v>40342.950000000004</v>
      </c>
      <c r="L198" s="7"/>
    </row>
    <row r="199" spans="1:12" x14ac:dyDescent="0.2">
      <c r="A199">
        <v>198</v>
      </c>
      <c r="B199" s="1" t="s">
        <v>680</v>
      </c>
      <c r="C199">
        <f>VLOOKUP(B199, '[2]Lat Long'!$B:$D,2,0)</f>
        <v>42.562966799999998</v>
      </c>
      <c r="D199">
        <f>VLOOKUP(B199, '[2]Lat Long'!$B:$D,3,0)</f>
        <v>-114.46087110000001</v>
      </c>
      <c r="E199">
        <v>5.417832498845537E-4</v>
      </c>
      <c r="F199" s="1">
        <v>61573.950000000004</v>
      </c>
      <c r="L199" s="7"/>
    </row>
    <row r="200" spans="1:12" x14ac:dyDescent="0.2">
      <c r="A200">
        <v>199</v>
      </c>
      <c r="B200" s="1" t="s">
        <v>681</v>
      </c>
      <c r="C200">
        <f>VLOOKUP(B200, '[2]Lat Long'!$B:$D,2,0)</f>
        <v>43.038902499999999</v>
      </c>
      <c r="D200">
        <f>VLOOKUP(B200, '[2]Lat Long'!$B:$D,3,0)</f>
        <v>-87.906473599999998</v>
      </c>
      <c r="E200">
        <v>6.9351748270058897E-3</v>
      </c>
      <c r="F200" s="1">
        <v>788186.25</v>
      </c>
      <c r="L200" s="7"/>
    </row>
    <row r="201" spans="1:12" x14ac:dyDescent="0.2">
      <c r="A201">
        <v>200</v>
      </c>
      <c r="B201" s="1" t="s">
        <v>682</v>
      </c>
      <c r="C201">
        <f>VLOOKUP(B201, '[2]Lat Long'!$B:$D,2,0)</f>
        <v>47.4875360999999</v>
      </c>
      <c r="D201">
        <f>VLOOKUP(B201, '[2]Lat Long'!$B:$D,3,0)</f>
        <v>-94.885849199999996</v>
      </c>
      <c r="E201">
        <v>2.2819428533992002E-4</v>
      </c>
      <c r="F201" s="1">
        <v>25934.400000000001</v>
      </c>
      <c r="L201" s="7"/>
    </row>
    <row r="202" spans="1:12" x14ac:dyDescent="0.2">
      <c r="A202">
        <v>201</v>
      </c>
      <c r="B202" s="1" t="s">
        <v>683</v>
      </c>
      <c r="C202">
        <f>VLOOKUP(B202, '[2]Lat Long'!$B:$D,2,0)</f>
        <v>28.805267400000002</v>
      </c>
      <c r="D202">
        <f>VLOOKUP(B202, '[2]Lat Long'!$B:$D,3,0)</f>
        <v>-97.003598199999999</v>
      </c>
      <c r="E202">
        <v>5.9377949077648576E-4</v>
      </c>
      <c r="F202" s="1">
        <v>67483.350000000006</v>
      </c>
      <c r="L202" s="7"/>
    </row>
    <row r="203" spans="1:12" x14ac:dyDescent="0.2">
      <c r="A203">
        <v>202</v>
      </c>
      <c r="B203" s="1" t="s">
        <v>684</v>
      </c>
      <c r="C203">
        <f>VLOOKUP(B203, '[2]Lat Long'!$B:$D,2,0)</f>
        <v>38.403903</v>
      </c>
      <c r="D203">
        <f>VLOOKUP(B203, '[2]Lat Long'!$B:$D,3,0)</f>
        <v>-96.181662599999896</v>
      </c>
      <c r="E203">
        <v>1.8275894691203998E-4</v>
      </c>
      <c r="F203" s="1">
        <v>20770.650000000001</v>
      </c>
      <c r="L203" s="7"/>
    </row>
    <row r="204" spans="1:12" x14ac:dyDescent="0.2">
      <c r="A204">
        <v>203</v>
      </c>
      <c r="B204" s="1" t="s">
        <v>685</v>
      </c>
      <c r="C204">
        <f>VLOOKUP(B204, '[2]Lat Long'!$B:$D,2,0)</f>
        <v>38.060844500000002</v>
      </c>
      <c r="D204">
        <f>VLOOKUP(B204, '[2]Lat Long'!$B:$D,3,0)</f>
        <v>-97.929774299999906</v>
      </c>
      <c r="E204">
        <v>4.953105207230697E-4</v>
      </c>
      <c r="F204" s="1">
        <v>56292.299999999996</v>
      </c>
      <c r="L204" s="7"/>
    </row>
    <row r="205" spans="1:12" x14ac:dyDescent="0.2">
      <c r="A205">
        <v>204</v>
      </c>
      <c r="B205" s="1" t="s">
        <v>686</v>
      </c>
      <c r="C205">
        <f>VLOOKUP(B205, '[2]Lat Long'!$B:$D,2,0)</f>
        <v>39.056229999999999</v>
      </c>
      <c r="D205">
        <f>VLOOKUP(B205, '[2]Lat Long'!$B:$D,3,0)</f>
        <v>-95.689092000000002</v>
      </c>
      <c r="E205">
        <v>9.7276762611094893E-4</v>
      </c>
      <c r="F205" s="1">
        <v>110555.55</v>
      </c>
      <c r="L205" s="7"/>
    </row>
    <row r="206" spans="1:12" x14ac:dyDescent="0.2">
      <c r="A206">
        <v>205</v>
      </c>
      <c r="B206" s="1" t="s">
        <v>687</v>
      </c>
      <c r="C206">
        <f>VLOOKUP(B206, '[2]Lat Long'!$B:$D,2,0)</f>
        <v>31.149952800000001</v>
      </c>
      <c r="D206">
        <f>VLOOKUP(B206, '[2]Lat Long'!$B:$D,3,0)</f>
        <v>-81.491489399999907</v>
      </c>
      <c r="E206">
        <v>2.816397056536041E-4</v>
      </c>
      <c r="F206" s="1">
        <v>32008.5</v>
      </c>
      <c r="L206" s="7"/>
    </row>
    <row r="207" spans="1:12" x14ac:dyDescent="0.2">
      <c r="A207">
        <v>206</v>
      </c>
      <c r="B207" s="1" t="s">
        <v>688</v>
      </c>
      <c r="C207">
        <f>VLOOKUP(B207, '[2]Lat Long'!$B:$D,2,0)</f>
        <v>40.5186809</v>
      </c>
      <c r="D207">
        <f>VLOOKUP(B207, '[2]Lat Long'!$B:$D,3,0)</f>
        <v>-78.394735900000001</v>
      </c>
      <c r="E207">
        <v>8.8148516056704078E-4</v>
      </c>
      <c r="F207" s="1">
        <v>100181.25</v>
      </c>
      <c r="L207" s="7"/>
    </row>
    <row r="208" spans="1:12" x14ac:dyDescent="0.2">
      <c r="A208">
        <v>207</v>
      </c>
      <c r="B208" s="1" t="s">
        <v>689</v>
      </c>
      <c r="C208">
        <f>VLOOKUP(B208, '[2]Lat Long'!$B:$D,2,0)</f>
        <v>36.706980999999999</v>
      </c>
      <c r="D208">
        <f>VLOOKUP(B208, '[2]Lat Long'!$B:$D,3,0)</f>
        <v>-97.085594799999896</v>
      </c>
      <c r="E208">
        <v>1.9027804997735973E-4</v>
      </c>
      <c r="F208" s="1">
        <v>21625.200000000001</v>
      </c>
      <c r="L208" s="7"/>
    </row>
    <row r="209" spans="1:12" x14ac:dyDescent="0.2">
      <c r="A209">
        <v>208</v>
      </c>
      <c r="B209" s="1" t="s">
        <v>690</v>
      </c>
      <c r="C209">
        <f>VLOOKUP(B209, '[2]Lat Long'!$B:$D,2,0)</f>
        <v>36.115607099999998</v>
      </c>
      <c r="D209">
        <f>VLOOKUP(B209, '[2]Lat Long'!$B:$D,3,0)</f>
        <v>-97.058368099999996</v>
      </c>
      <c r="E209">
        <v>2.8727012406270608E-4</v>
      </c>
      <c r="F209" s="1">
        <v>32648.400000000001</v>
      </c>
      <c r="L209" s="7"/>
    </row>
    <row r="210" spans="1:12" x14ac:dyDescent="0.2">
      <c r="A210">
        <v>209</v>
      </c>
      <c r="B210" s="1" t="s">
        <v>691</v>
      </c>
      <c r="C210">
        <f>VLOOKUP(B210, '[2]Lat Long'!$B:$D,2,0)</f>
        <v>45.464698499999997</v>
      </c>
      <c r="D210">
        <f>VLOOKUP(B210, '[2]Lat Long'!$B:$D,3,0)</f>
        <v>-98.486482899999999</v>
      </c>
      <c r="E210">
        <v>3.519645026747437E-4</v>
      </c>
      <c r="F210" s="1">
        <v>40000.950000000004</v>
      </c>
      <c r="L210" s="7"/>
    </row>
    <row r="211" spans="1:12" x14ac:dyDescent="0.2">
      <c r="A211">
        <v>210</v>
      </c>
      <c r="B211" s="1" t="s">
        <v>692</v>
      </c>
      <c r="C211">
        <f>VLOOKUP(B211, '[2]Lat Long'!$B:$D,2,0)</f>
        <v>46.808326800000003</v>
      </c>
      <c r="D211">
        <f>VLOOKUP(B211, '[2]Lat Long'!$B:$D,3,0)</f>
        <v>-100.7837392</v>
      </c>
      <c r="E211">
        <v>4.8971969738013585E-4</v>
      </c>
      <c r="F211" s="1">
        <v>55656.9</v>
      </c>
      <c r="L211" s="7"/>
    </row>
    <row r="212" spans="1:12" x14ac:dyDescent="0.2">
      <c r="A212">
        <v>211</v>
      </c>
      <c r="B212" s="1" t="s">
        <v>693</v>
      </c>
      <c r="C212">
        <f>VLOOKUP(B212, '[2]Lat Long'!$B:$D,2,0)</f>
        <v>46.003823199999999</v>
      </c>
      <c r="D212">
        <f>VLOOKUP(B212, '[2]Lat Long'!$B:$D,3,0)</f>
        <v>-112.534777599999</v>
      </c>
      <c r="E212">
        <v>2.5836572576000243E-4</v>
      </c>
      <c r="F212" s="1">
        <v>29363.399999999998</v>
      </c>
      <c r="L212" s="7"/>
    </row>
    <row r="213" spans="1:12" x14ac:dyDescent="0.2">
      <c r="A213">
        <v>212</v>
      </c>
      <c r="B213" s="1" t="s">
        <v>694</v>
      </c>
      <c r="C213">
        <f>VLOOKUP(B213, '[2]Lat Long'!$B:$D,2,0)</f>
        <v>46.879175600000003</v>
      </c>
      <c r="D213">
        <f>VLOOKUP(B213, '[2]Lat Long'!$B:$D,3,0)</f>
        <v>-102.789624199999</v>
      </c>
      <c r="E213">
        <v>1.5046521094534809E-4</v>
      </c>
      <c r="F213" s="1">
        <v>17100.45</v>
      </c>
      <c r="L213" s="7"/>
    </row>
    <row r="214" spans="1:12" x14ac:dyDescent="0.2">
      <c r="A214">
        <v>213</v>
      </c>
      <c r="B214" s="1" t="s">
        <v>695</v>
      </c>
      <c r="C214">
        <f>VLOOKUP(B214, '[2]Lat Long'!$B:$D,2,0)</f>
        <v>47.4941836</v>
      </c>
      <c r="D214">
        <f>VLOOKUP(B214, '[2]Lat Long'!$B:$D,3,0)</f>
        <v>-111.28334489999899</v>
      </c>
      <c r="E214">
        <v>6.3763102655764231E-4</v>
      </c>
      <c r="F214" s="1">
        <v>72467.100000000006</v>
      </c>
      <c r="L214" s="7"/>
    </row>
    <row r="215" spans="1:12" x14ac:dyDescent="0.2">
      <c r="A215">
        <v>214</v>
      </c>
      <c r="B215" s="1" t="s">
        <v>696</v>
      </c>
      <c r="C215">
        <f>VLOOKUP(B215, '[2]Lat Long'!$B:$D,2,0)</f>
        <v>33.516231499999897</v>
      </c>
      <c r="D215">
        <f>VLOOKUP(B215, '[2]Lat Long'!$B:$D,3,0)</f>
        <v>-90.179528099999899</v>
      </c>
      <c r="E215">
        <v>8.4710872411990754E-4</v>
      </c>
      <c r="F215" s="1">
        <v>96274.35</v>
      </c>
      <c r="L215" s="7"/>
    </row>
    <row r="216" spans="1:12" x14ac:dyDescent="0.2">
      <c r="A216">
        <v>215</v>
      </c>
      <c r="B216" s="1" t="s">
        <v>697</v>
      </c>
      <c r="C216">
        <f>VLOOKUP(B216, '[2]Lat Long'!$B:$D,2,0)</f>
        <v>44.363317299999899</v>
      </c>
      <c r="D216">
        <f>VLOOKUP(B216, '[2]Lat Long'!$B:$D,3,0)</f>
        <v>-98.214257200000006</v>
      </c>
      <c r="E216">
        <v>2.1060219744143888E-4</v>
      </c>
      <c r="F216" s="1">
        <v>23935.05</v>
      </c>
      <c r="L216" s="7"/>
    </row>
    <row r="217" spans="1:12" x14ac:dyDescent="0.2">
      <c r="A217">
        <v>216</v>
      </c>
      <c r="B217" s="1" t="s">
        <v>698</v>
      </c>
      <c r="C217">
        <f>VLOOKUP(B217, '[2]Lat Long'!$B:$D,2,0)</f>
        <v>40.326740699999903</v>
      </c>
      <c r="D217">
        <f>VLOOKUP(B217, '[2]Lat Long'!$B:$D,3,0)</f>
        <v>-78.921969799999999</v>
      </c>
      <c r="E217">
        <v>9.5521909278525278E-4</v>
      </c>
      <c r="F217" s="1">
        <v>108561.15000000001</v>
      </c>
      <c r="L217" s="7"/>
    </row>
    <row r="218" spans="1:12" x14ac:dyDescent="0.2">
      <c r="A218">
        <v>217</v>
      </c>
      <c r="B218" s="1" t="s">
        <v>699</v>
      </c>
      <c r="C218">
        <f>VLOOKUP(B218, '[2]Lat Long'!$B:$D,2,0)</f>
        <v>48.2329668</v>
      </c>
      <c r="D218">
        <f>VLOOKUP(B218, '[2]Lat Long'!$B:$D,3,0)</f>
        <v>-101.2922906</v>
      </c>
      <c r="E218">
        <v>4.8577998829641116E-4</v>
      </c>
      <c r="F218" s="1">
        <v>55209.15</v>
      </c>
      <c r="L218" s="7"/>
    </row>
    <row r="219" spans="1:12" x14ac:dyDescent="0.2">
      <c r="A219">
        <v>218</v>
      </c>
      <c r="B219" s="1" t="s">
        <v>700</v>
      </c>
      <c r="C219">
        <f>VLOOKUP(B219, '[2]Lat Long'!$B:$D,2,0)</f>
        <v>43.709428299999999</v>
      </c>
      <c r="D219">
        <f>VLOOKUP(B219, '[2]Lat Long'!$B:$D,3,0)</f>
        <v>-98.029799199999999</v>
      </c>
      <c r="E219">
        <v>3.329747089405291E-4</v>
      </c>
      <c r="F219" s="1">
        <v>37842.75</v>
      </c>
      <c r="L219" s="7"/>
    </row>
    <row r="220" spans="1:12" x14ac:dyDescent="0.2">
      <c r="A220">
        <v>219</v>
      </c>
      <c r="B220" s="1" t="s">
        <v>701</v>
      </c>
      <c r="C220">
        <f>VLOOKUP(B220, '[2]Lat Long'!$B:$D,2,0)</f>
        <v>39.629525999999998</v>
      </c>
      <c r="D220">
        <f>VLOOKUP(B220, '[2]Lat Long'!$B:$D,3,0)</f>
        <v>-79.955896800000005</v>
      </c>
      <c r="E220">
        <v>4.1395057876088422E-4</v>
      </c>
      <c r="F220" s="1">
        <v>47045.700000000004</v>
      </c>
      <c r="L220" s="7"/>
    </row>
    <row r="221" spans="1:12" x14ac:dyDescent="0.2">
      <c r="A221">
        <v>220</v>
      </c>
      <c r="B221" s="1" t="s">
        <v>702</v>
      </c>
      <c r="C221">
        <f>VLOOKUP(B221, '[2]Lat Long'!$B:$D,2,0)</f>
        <v>44.080543400000003</v>
      </c>
      <c r="D221">
        <f>VLOOKUP(B221, '[2]Lat Long'!$B:$D,3,0)</f>
        <v>-103.231014899999</v>
      </c>
      <c r="E221">
        <v>7.1777144048185072E-4</v>
      </c>
      <c r="F221" s="1">
        <v>81575.100000000006</v>
      </c>
      <c r="L221" s="7"/>
    </row>
    <row r="222" spans="1:12" x14ac:dyDescent="0.2">
      <c r="A222">
        <v>221</v>
      </c>
      <c r="B222" s="1" t="s">
        <v>703</v>
      </c>
      <c r="C222">
        <f>VLOOKUP(B222, '[2]Lat Long'!$B:$D,2,0)</f>
        <v>33.659825699999999</v>
      </c>
      <c r="D222">
        <f>VLOOKUP(B222, '[2]Lat Long'!$B:$D,3,0)</f>
        <v>-85.831631799999897</v>
      </c>
      <c r="E222">
        <v>6.4103224274148093E-4</v>
      </c>
      <c r="F222" s="1">
        <v>72853.650000000009</v>
      </c>
      <c r="L222" s="7"/>
    </row>
    <row r="223" spans="1:12" x14ac:dyDescent="0.2">
      <c r="A223">
        <v>222</v>
      </c>
      <c r="B223" s="1" t="s">
        <v>704</v>
      </c>
      <c r="C223">
        <f>VLOOKUP(B223, '[2]Lat Long'!$B:$D,2,0)</f>
        <v>33.520660800000002</v>
      </c>
      <c r="D223">
        <f>VLOOKUP(B223, '[2]Lat Long'!$B:$D,3,0)</f>
        <v>-86.802489999999906</v>
      </c>
      <c r="E223">
        <v>4.7527383343937092E-3</v>
      </c>
      <c r="F223" s="1">
        <v>540151.20000000007</v>
      </c>
      <c r="L223" s="7"/>
    </row>
    <row r="224" spans="1:12" x14ac:dyDescent="0.2">
      <c r="A224">
        <v>223</v>
      </c>
      <c r="B224" s="1" t="s">
        <v>705</v>
      </c>
      <c r="C224">
        <f>VLOOKUP(B224, '[2]Lat Long'!$B:$D,2,0)</f>
        <v>34.605925300000003</v>
      </c>
      <c r="D224">
        <f>VLOOKUP(B224, '[2]Lat Long'!$B:$D,3,0)</f>
        <v>-86.983341699999897</v>
      </c>
      <c r="E224">
        <v>5.2089685248088771E-4</v>
      </c>
      <c r="F224" s="1">
        <v>59200.200000000004</v>
      </c>
      <c r="L224" s="7"/>
    </row>
    <row r="225" spans="1:12" x14ac:dyDescent="0.2">
      <c r="A225">
        <v>224</v>
      </c>
      <c r="B225" s="1" t="s">
        <v>706</v>
      </c>
      <c r="C225">
        <f>VLOOKUP(B225, '[2]Lat Long'!$B:$D,2,0)</f>
        <v>34.014263999999997</v>
      </c>
      <c r="D225">
        <f>VLOOKUP(B225, '[2]Lat Long'!$B:$D,3,0)</f>
        <v>-86.006638599999903</v>
      </c>
      <c r="E225">
        <v>6.8908877454968841E-4</v>
      </c>
      <c r="F225" s="1">
        <v>78315.3</v>
      </c>
      <c r="L225" s="7"/>
    </row>
    <row r="226" spans="1:12" x14ac:dyDescent="0.2">
      <c r="A226">
        <v>225</v>
      </c>
      <c r="B226" s="1" t="s">
        <v>707</v>
      </c>
      <c r="C226">
        <f>VLOOKUP(B226, '[2]Lat Long'!$B:$D,2,0)</f>
        <v>34.730368800000001</v>
      </c>
      <c r="D226">
        <f>VLOOKUP(B226, '[2]Lat Long'!$B:$D,3,0)</f>
        <v>-86.586103699999896</v>
      </c>
      <c r="E226">
        <v>1.741517714284212E-3</v>
      </c>
      <c r="F226" s="1">
        <v>197924.4</v>
      </c>
      <c r="L226" s="7"/>
    </row>
    <row r="227" spans="1:12" x14ac:dyDescent="0.2">
      <c r="A227">
        <v>226</v>
      </c>
      <c r="B227" s="1" t="s">
        <v>708</v>
      </c>
      <c r="C227">
        <f>VLOOKUP(B227, '[2]Lat Long'!$B:$D,2,0)</f>
        <v>33.209840700000001</v>
      </c>
      <c r="D227">
        <f>VLOOKUP(B227, '[2]Lat Long'!$B:$D,3,0)</f>
        <v>-87.569173499999906</v>
      </c>
      <c r="E227">
        <v>9.4203789525789652E-4</v>
      </c>
      <c r="F227" s="1">
        <v>107063.1</v>
      </c>
      <c r="L227" s="7"/>
    </row>
    <row r="228" spans="1:12" x14ac:dyDescent="0.2">
      <c r="A228">
        <v>227</v>
      </c>
      <c r="B228" s="1" t="s">
        <v>709</v>
      </c>
      <c r="C228">
        <f>VLOOKUP(B228, '[2]Lat Long'!$B:$D,2,0)</f>
        <v>30.4582829</v>
      </c>
      <c r="D228">
        <f>VLOOKUP(B228, '[2]Lat Long'!$B:$D,3,0)</f>
        <v>-91.140319599999998</v>
      </c>
      <c r="E228">
        <v>2.4693740181190743E-3</v>
      </c>
      <c r="F228" s="1">
        <v>280645.65000000002</v>
      </c>
      <c r="L228" s="7"/>
    </row>
    <row r="229" spans="1:12" x14ac:dyDescent="0.2">
      <c r="A229">
        <v>228</v>
      </c>
      <c r="B229" s="1" t="s">
        <v>710</v>
      </c>
      <c r="C229">
        <f>VLOOKUP(B229, '[2]Lat Long'!$B:$D,2,0)</f>
        <v>30.080174</v>
      </c>
      <c r="D229">
        <f>VLOOKUP(B229, '[2]Lat Long'!$B:$D,3,0)</f>
        <v>-94.126556199999897</v>
      </c>
      <c r="E229">
        <v>1.7110176348149343E-3</v>
      </c>
      <c r="F229" s="1">
        <v>194458.05000000002</v>
      </c>
      <c r="L229" s="7"/>
    </row>
    <row r="230" spans="1:12" x14ac:dyDescent="0.2">
      <c r="A230">
        <v>229</v>
      </c>
      <c r="B230" s="1" t="s">
        <v>711</v>
      </c>
      <c r="C230">
        <f>VLOOKUP(B230, '[2]Lat Long'!$B:$D,2,0)</f>
        <v>30.5043582999999</v>
      </c>
      <c r="D230">
        <f>VLOOKUP(B230, '[2]Lat Long'!$B:$D,3,0)</f>
        <v>-90.461199500000006</v>
      </c>
      <c r="E230">
        <v>3.7846152095442767E-4</v>
      </c>
      <c r="F230" s="1">
        <v>43012.35</v>
      </c>
      <c r="L230" s="7"/>
    </row>
    <row r="231" spans="1:12" x14ac:dyDescent="0.2">
      <c r="A231">
        <v>230</v>
      </c>
      <c r="B231" s="1" t="s">
        <v>712</v>
      </c>
      <c r="C231">
        <f>VLOOKUP(B231, '[2]Lat Long'!$B:$D,2,0)</f>
        <v>30.0035364999999</v>
      </c>
      <c r="D231">
        <f>VLOOKUP(B231, '[2]Lat Long'!$B:$D,3,0)</f>
        <v>-91.818728500000006</v>
      </c>
      <c r="E231">
        <v>1.9662078362682562E-3</v>
      </c>
      <c r="F231" s="1">
        <v>223460.55000000002</v>
      </c>
      <c r="L231" s="7"/>
    </row>
    <row r="232" spans="1:12" x14ac:dyDescent="0.2">
      <c r="A232">
        <v>231</v>
      </c>
      <c r="B232" s="1" t="s">
        <v>713</v>
      </c>
      <c r="C232">
        <f>VLOOKUP(B232, '[2]Lat Long'!$B:$D,2,0)</f>
        <v>31.603512899999998</v>
      </c>
      <c r="D232">
        <f>VLOOKUP(B232, '[2]Lat Long'!$B:$D,3,0)</f>
        <v>-94.655487399999899</v>
      </c>
      <c r="E232">
        <v>5.7048967285641683E-4</v>
      </c>
      <c r="F232" s="1">
        <v>64836.450000000004</v>
      </c>
      <c r="L232" s="7"/>
    </row>
    <row r="233" spans="1:12" x14ac:dyDescent="0.2">
      <c r="A233">
        <v>232</v>
      </c>
      <c r="B233" s="1" t="s">
        <v>714</v>
      </c>
      <c r="C233">
        <f>VLOOKUP(B233, '[2]Lat Long'!$B:$D,2,0)</f>
        <v>40.9867609</v>
      </c>
      <c r="D233">
        <f>VLOOKUP(B233, '[2]Lat Long'!$B:$D,3,0)</f>
        <v>-75.1946247999999</v>
      </c>
      <c r="E233">
        <v>3.7896041878814556E-4</v>
      </c>
      <c r="F233" s="1">
        <v>43069.05</v>
      </c>
      <c r="L233" s="7"/>
    </row>
    <row r="234" spans="1:12" x14ac:dyDescent="0.2">
      <c r="A234">
        <v>233</v>
      </c>
      <c r="B234" s="1" t="s">
        <v>715</v>
      </c>
      <c r="C234">
        <f>VLOOKUP(B234, '[2]Lat Long'!$B:$D,2,0)</f>
        <v>41.114499199999997</v>
      </c>
      <c r="D234">
        <f>VLOOKUP(B234, '[2]Lat Long'!$B:$D,3,0)</f>
        <v>-83.177974599999899</v>
      </c>
      <c r="E234">
        <v>5.8411829463147244E-4</v>
      </c>
      <c r="F234" s="1">
        <v>66385.350000000006</v>
      </c>
      <c r="L234" s="7"/>
    </row>
    <row r="235" spans="1:12" x14ac:dyDescent="0.2">
      <c r="A235">
        <v>234</v>
      </c>
      <c r="B235" s="1" t="s">
        <v>716</v>
      </c>
      <c r="C235">
        <f>VLOOKUP(B235, '[2]Lat Long'!$B:$D,2,0)</f>
        <v>40.588669899999999</v>
      </c>
      <c r="D235">
        <f>VLOOKUP(B235, '[2]Lat Long'!$B:$D,3,0)</f>
        <v>-83.128524200000001</v>
      </c>
      <c r="E235">
        <v>3.6436567739858862E-4</v>
      </c>
      <c r="F235" s="1">
        <v>41410.35</v>
      </c>
      <c r="L235" s="7"/>
    </row>
    <row r="236" spans="1:12" x14ac:dyDescent="0.2">
      <c r="A236">
        <v>235</v>
      </c>
      <c r="B236" s="1" t="s">
        <v>717</v>
      </c>
      <c r="C236">
        <f>VLOOKUP(B236, '[2]Lat Long'!$B:$D,2,0)</f>
        <v>30.396031799999999</v>
      </c>
      <c r="D236">
        <f>VLOOKUP(B236, '[2]Lat Long'!$B:$D,3,0)</f>
        <v>-88.885307799999893</v>
      </c>
      <c r="E236">
        <v>1.3454047128320511E-3</v>
      </c>
      <c r="F236" s="1">
        <v>152905.95000000001</v>
      </c>
      <c r="L236" s="7"/>
    </row>
    <row r="237" spans="1:12" x14ac:dyDescent="0.2">
      <c r="A237">
        <v>236</v>
      </c>
      <c r="B237" s="1" t="s">
        <v>718</v>
      </c>
      <c r="C237">
        <f>VLOOKUP(B237, '[2]Lat Long'!$B:$D,2,0)</f>
        <v>33.4503998</v>
      </c>
      <c r="D237">
        <f>VLOOKUP(B237, '[2]Lat Long'!$B:$D,3,0)</f>
        <v>-88.818387199999904</v>
      </c>
      <c r="E237">
        <v>6.5892129363622279E-4</v>
      </c>
      <c r="F237" s="1">
        <v>74886.75</v>
      </c>
      <c r="L237" s="7"/>
    </row>
    <row r="238" spans="1:12" x14ac:dyDescent="0.2">
      <c r="A238">
        <v>237</v>
      </c>
      <c r="B238" s="1" t="s">
        <v>719</v>
      </c>
      <c r="C238">
        <f>VLOOKUP(B238, '[2]Lat Long'!$B:$D,2,0)</f>
        <v>30.420070799999898</v>
      </c>
      <c r="D238">
        <f>VLOOKUP(B238, '[2]Lat Long'!$B:$D,3,0)</f>
        <v>-86.617030799999995</v>
      </c>
      <c r="E238">
        <v>6.7919792702090024E-4</v>
      </c>
      <c r="F238" s="1">
        <v>77191.199999999997</v>
      </c>
      <c r="L238" s="7"/>
    </row>
    <row r="239" spans="1:12" x14ac:dyDescent="0.2">
      <c r="A239">
        <v>238</v>
      </c>
      <c r="B239" s="1" t="s">
        <v>720</v>
      </c>
      <c r="C239">
        <f>VLOOKUP(B239, '[2]Lat Long'!$B:$D,2,0)</f>
        <v>31.327118899999999</v>
      </c>
      <c r="D239">
        <f>VLOOKUP(B239, '[2]Lat Long'!$B:$D,3,0)</f>
        <v>-89.290339200000005</v>
      </c>
      <c r="E239">
        <v>6.4102036422163057E-4</v>
      </c>
      <c r="F239" s="1">
        <v>72852.3</v>
      </c>
      <c r="L239" s="7"/>
    </row>
    <row r="240" spans="1:12" x14ac:dyDescent="0.2">
      <c r="A240">
        <v>239</v>
      </c>
      <c r="B240" s="1" t="s">
        <v>721</v>
      </c>
      <c r="C240">
        <f>VLOOKUP(B240, '[2]Lat Long'!$B:$D,2,0)</f>
        <v>31.694050900000001</v>
      </c>
      <c r="D240">
        <f>VLOOKUP(B240, '[2]Lat Long'!$B:$D,3,0)</f>
        <v>-89.130612400000004</v>
      </c>
      <c r="E240">
        <v>3.1337515118732596E-4</v>
      </c>
      <c r="F240" s="1">
        <v>35615.25</v>
      </c>
      <c r="L240" s="7"/>
    </row>
    <row r="241" spans="1:12" x14ac:dyDescent="0.2">
      <c r="A241">
        <v>240</v>
      </c>
      <c r="B241" s="1" t="s">
        <v>722</v>
      </c>
      <c r="C241">
        <f>VLOOKUP(B241, '[2]Lat Long'!$B:$D,2,0)</f>
        <v>32.364309800000001</v>
      </c>
      <c r="D241">
        <f>VLOOKUP(B241, '[2]Lat Long'!$B:$D,3,0)</f>
        <v>-88.703655999999995</v>
      </c>
      <c r="E241">
        <v>7.9199635152054693E-4</v>
      </c>
      <c r="F241" s="1">
        <v>90010.8</v>
      </c>
      <c r="L241" s="7"/>
    </row>
    <row r="242" spans="1:12" x14ac:dyDescent="0.2">
      <c r="A242">
        <v>241</v>
      </c>
      <c r="B242" s="1" t="s">
        <v>723</v>
      </c>
      <c r="C242">
        <f>VLOOKUP(B242, '[2]Lat Long'!$B:$D,2,0)</f>
        <v>30.6953657</v>
      </c>
      <c r="D242">
        <f>VLOOKUP(B242, '[2]Lat Long'!$B:$D,3,0)</f>
        <v>-88.0398912</v>
      </c>
      <c r="E242">
        <v>2.3535188545112514E-3</v>
      </c>
      <c r="F242" s="1">
        <v>267478.65000000002</v>
      </c>
      <c r="L242" s="7"/>
    </row>
    <row r="243" spans="1:12" x14ac:dyDescent="0.2">
      <c r="A243">
        <v>242</v>
      </c>
      <c r="B243" s="1" t="s">
        <v>724</v>
      </c>
      <c r="C243">
        <f>VLOOKUP(B243, '[2]Lat Long'!$B:$D,2,0)</f>
        <v>30.421308999999901</v>
      </c>
      <c r="D243">
        <f>VLOOKUP(B243, '[2]Lat Long'!$B:$D,3,0)</f>
        <v>-87.216914900000006</v>
      </c>
      <c r="E243">
        <v>1.3636778358686232E-3</v>
      </c>
      <c r="F243" s="1">
        <v>154982.70000000001</v>
      </c>
      <c r="L243" s="7"/>
    </row>
    <row r="244" spans="1:12" x14ac:dyDescent="0.2">
      <c r="A244">
        <v>243</v>
      </c>
      <c r="B244" s="1" t="s">
        <v>725</v>
      </c>
      <c r="C244">
        <f>VLOOKUP(B244, '[2]Lat Long'!$B:$D,2,0)</f>
        <v>45.676997899999897</v>
      </c>
      <c r="D244">
        <f>VLOOKUP(B244, '[2]Lat Long'!$B:$D,3,0)</f>
        <v>-111.042933899999</v>
      </c>
      <c r="E244">
        <v>2.5767281210206091E-4</v>
      </c>
      <c r="F244" s="1">
        <v>29284.65</v>
      </c>
      <c r="L244" s="7"/>
    </row>
    <row r="245" spans="1:12" x14ac:dyDescent="0.2">
      <c r="A245">
        <v>244</v>
      </c>
      <c r="B245" s="1" t="s">
        <v>726</v>
      </c>
      <c r="C245">
        <f>VLOOKUP(B245, '[2]Lat Long'!$B:$D,2,0)</f>
        <v>39.0638705</v>
      </c>
      <c r="D245">
        <f>VLOOKUP(B245, '[2]Lat Long'!$B:$D,3,0)</f>
        <v>-108.55064859999899</v>
      </c>
      <c r="E245">
        <v>7.406732267534724E-4</v>
      </c>
      <c r="F245" s="1">
        <v>84177.900000000009</v>
      </c>
      <c r="L245" s="7"/>
    </row>
    <row r="246" spans="1:12" x14ac:dyDescent="0.2">
      <c r="A246">
        <v>245</v>
      </c>
      <c r="B246" s="1" t="s">
        <v>727</v>
      </c>
      <c r="C246">
        <f>VLOOKUP(B246, '[2]Lat Long'!$B:$D,2,0)</f>
        <v>40.4233142</v>
      </c>
      <c r="D246">
        <f>VLOOKUP(B246, '[2]Lat Long'!$B:$D,3,0)</f>
        <v>-104.7091322</v>
      </c>
      <c r="E246">
        <v>5.2194612173434203E-4</v>
      </c>
      <c r="F246" s="1">
        <v>59319.450000000004</v>
      </c>
      <c r="L246" s="7"/>
    </row>
    <row r="247" spans="1:12" x14ac:dyDescent="0.2">
      <c r="A247">
        <v>246</v>
      </c>
      <c r="B247" s="1" t="s">
        <v>728</v>
      </c>
      <c r="C247">
        <f>VLOOKUP(B247, '[2]Lat Long'!$B:$D,2,0)</f>
        <v>38.8791783</v>
      </c>
      <c r="D247">
        <f>VLOOKUP(B247, '[2]Lat Long'!$B:$D,3,0)</f>
        <v>-99.326770199999999</v>
      </c>
      <c r="E247">
        <v>2.4123690013568794E-4</v>
      </c>
      <c r="F247" s="1">
        <v>27416.7</v>
      </c>
      <c r="L247" s="7"/>
    </row>
    <row r="248" spans="1:12" x14ac:dyDescent="0.2">
      <c r="A248">
        <v>247</v>
      </c>
      <c r="B248" s="1" t="s">
        <v>729</v>
      </c>
      <c r="C248">
        <f>VLOOKUP(B248, '[2]Lat Long'!$B:$D,2,0)</f>
        <v>46.588370699999999</v>
      </c>
      <c r="D248">
        <f>VLOOKUP(B248, '[2]Lat Long'!$B:$D,3,0)</f>
        <v>-112.0245054</v>
      </c>
      <c r="E248">
        <v>2.3262893275074578E-4</v>
      </c>
      <c r="F248" s="1">
        <v>26438.400000000001</v>
      </c>
      <c r="L248" s="7"/>
    </row>
    <row r="249" spans="1:12" x14ac:dyDescent="0.2">
      <c r="A249">
        <v>248</v>
      </c>
      <c r="B249" s="1" t="s">
        <v>730</v>
      </c>
      <c r="C249">
        <f>VLOOKUP(B249, '[2]Lat Long'!$B:$D,2,0)</f>
        <v>48.191988899999998</v>
      </c>
      <c r="D249">
        <f>VLOOKUP(B249, '[2]Lat Long'!$B:$D,3,0)</f>
        <v>-114.316813099999</v>
      </c>
      <c r="E249">
        <v>2.3447406283417865E-4</v>
      </c>
      <c r="F249" s="1">
        <v>26648.100000000002</v>
      </c>
      <c r="L249" s="7"/>
    </row>
    <row r="250" spans="1:12" x14ac:dyDescent="0.2">
      <c r="A250">
        <v>249</v>
      </c>
      <c r="B250" s="1" t="s">
        <v>731</v>
      </c>
      <c r="C250">
        <f>VLOOKUP(B250, '[2]Lat Long'!$B:$D,2,0)</f>
        <v>38.971668899999997</v>
      </c>
      <c r="D250">
        <f>VLOOKUP(B250, '[2]Lat Long'!$B:$D,3,0)</f>
        <v>-95.235250100000002</v>
      </c>
      <c r="E250">
        <v>3.2387972224171951E-4</v>
      </c>
      <c r="F250" s="1">
        <v>36809.1</v>
      </c>
      <c r="L250" s="7"/>
    </row>
    <row r="251" spans="1:12" x14ac:dyDescent="0.2">
      <c r="A251">
        <v>250</v>
      </c>
      <c r="B251" s="1" t="s">
        <v>732</v>
      </c>
      <c r="C251">
        <f>VLOOKUP(B251, '[2]Lat Long'!$B:$D,2,0)</f>
        <v>39.028609299999999</v>
      </c>
      <c r="D251">
        <f>VLOOKUP(B251, '[2]Lat Long'!$B:$D,3,0)</f>
        <v>-96.831397799999905</v>
      </c>
      <c r="E251">
        <v>4.8653625406022162E-4</v>
      </c>
      <c r="F251" s="1">
        <v>55295.1</v>
      </c>
      <c r="L251" s="7"/>
    </row>
    <row r="252" spans="1:12" x14ac:dyDescent="0.2">
      <c r="A252">
        <v>251</v>
      </c>
      <c r="B252" s="1" t="s">
        <v>733</v>
      </c>
      <c r="C252">
        <f>VLOOKUP(B252, '[2]Lat Long'!$B:$D,2,0)</f>
        <v>38.254447200000001</v>
      </c>
      <c r="D252">
        <f>VLOOKUP(B252, '[2]Lat Long'!$B:$D,3,0)</f>
        <v>-104.6091409</v>
      </c>
      <c r="E252">
        <v>1.0532327195777358E-3</v>
      </c>
      <c r="F252" s="1">
        <v>119700.45</v>
      </c>
      <c r="L252" s="7"/>
    </row>
    <row r="253" spans="1:12" x14ac:dyDescent="0.2">
      <c r="A253">
        <v>252</v>
      </c>
      <c r="B253" s="1" t="s">
        <v>734</v>
      </c>
      <c r="C253">
        <f>VLOOKUP(B253, '[2]Lat Long'!$B:$D,2,0)</f>
        <v>41.587464399999902</v>
      </c>
      <c r="D253">
        <f>VLOOKUP(B253, '[2]Lat Long'!$B:$D,3,0)</f>
        <v>-109.2029043</v>
      </c>
      <c r="E253">
        <v>2.2561664653237754E-4</v>
      </c>
      <c r="F253" s="1">
        <v>25641.45</v>
      </c>
      <c r="L253" s="7"/>
    </row>
    <row r="254" spans="1:12" x14ac:dyDescent="0.2">
      <c r="A254">
        <v>253</v>
      </c>
      <c r="B254" s="1" t="s">
        <v>735</v>
      </c>
      <c r="C254">
        <f>VLOOKUP(B254, '[2]Lat Long'!$B:$D,2,0)</f>
        <v>36.395589100000002</v>
      </c>
      <c r="D254">
        <f>VLOOKUP(B254, '[2]Lat Long'!$B:$D,3,0)</f>
        <v>-97.878391099999902</v>
      </c>
      <c r="E254">
        <v>3.4050965003231613E-4</v>
      </c>
      <c r="F254" s="1">
        <v>38699.1</v>
      </c>
      <c r="L254" s="7"/>
    </row>
    <row r="255" spans="1:12" x14ac:dyDescent="0.2">
      <c r="A255">
        <v>254</v>
      </c>
      <c r="B255" s="1" t="s">
        <v>736</v>
      </c>
      <c r="C255">
        <f>VLOOKUP(B255, '[2]Lat Long'!$B:$D,2,0)</f>
        <v>41.843948599999997</v>
      </c>
      <c r="D255">
        <f>VLOOKUP(B255, '[2]Lat Long'!$B:$D,3,0)</f>
        <v>-79.145044499999898</v>
      </c>
      <c r="E255">
        <v>7.4020996447930569E-4</v>
      </c>
      <c r="F255" s="1">
        <v>84125.25</v>
      </c>
      <c r="L255" s="7"/>
    </row>
    <row r="256" spans="1:12" x14ac:dyDescent="0.2">
      <c r="A256">
        <v>255</v>
      </c>
      <c r="B256" s="1" t="s">
        <v>737</v>
      </c>
      <c r="C256">
        <f>VLOOKUP(B256, '[2]Lat Long'!$B:$D,2,0)</f>
        <v>42.933692000000001</v>
      </c>
      <c r="D256">
        <f>VLOOKUP(B256, '[2]Lat Long'!$B:$D,3,0)</f>
        <v>-72.278140899999897</v>
      </c>
      <c r="E256">
        <v>4.4231252465708507E-4</v>
      </c>
      <c r="F256" s="1">
        <v>50269.05</v>
      </c>
      <c r="L256" s="7"/>
    </row>
    <row r="257" spans="1:12" x14ac:dyDescent="0.2">
      <c r="A257">
        <v>256</v>
      </c>
      <c r="B257" s="1" t="s">
        <v>738</v>
      </c>
      <c r="C257">
        <f>VLOOKUP(B257, '[2]Lat Long'!$B:$D,2,0)</f>
        <v>41.9564953</v>
      </c>
      <c r="D257">
        <f>VLOOKUP(B257, '[2]Lat Long'!$B:$D,3,0)</f>
        <v>-78.649162999999902</v>
      </c>
      <c r="E257">
        <v>9.4768019218684891E-4</v>
      </c>
      <c r="F257" s="1">
        <v>107704.35</v>
      </c>
      <c r="L257" s="7"/>
    </row>
    <row r="258" spans="1:12" x14ac:dyDescent="0.2">
      <c r="A258">
        <v>257</v>
      </c>
      <c r="B258" s="1" t="s">
        <v>739</v>
      </c>
      <c r="C258">
        <f>VLOOKUP(B258, '[2]Lat Long'!$B:$D,2,0)</f>
        <v>42.652579299999999</v>
      </c>
      <c r="D258">
        <f>VLOOKUP(B258, '[2]Lat Long'!$B:$D,3,0)</f>
        <v>-73.756231700000001</v>
      </c>
      <c r="E258">
        <v>4.0728078986486992E-3</v>
      </c>
      <c r="F258" s="1">
        <v>462876.75</v>
      </c>
      <c r="L258" s="7"/>
    </row>
    <row r="259" spans="1:12" x14ac:dyDescent="0.2">
      <c r="A259">
        <v>258</v>
      </c>
      <c r="B259" s="1" t="s">
        <v>740</v>
      </c>
      <c r="C259">
        <f>VLOOKUP(B259, '[2]Lat Long'!$B:$D,2,0)</f>
        <v>40.608430499999997</v>
      </c>
      <c r="D259">
        <f>VLOOKUP(B259, '[2]Lat Long'!$B:$D,3,0)</f>
        <v>-75.490183299999998</v>
      </c>
      <c r="E259">
        <v>2.7189456796831448E-3</v>
      </c>
      <c r="F259" s="1">
        <v>309009.60000000003</v>
      </c>
      <c r="L259" s="7"/>
    </row>
    <row r="260" spans="1:12" x14ac:dyDescent="0.2">
      <c r="A260">
        <v>259</v>
      </c>
      <c r="B260" s="1" t="s">
        <v>741</v>
      </c>
      <c r="C260">
        <f>VLOOKUP(B260, '[2]Lat Long'!$B:$D,2,0)</f>
        <v>35.595058099999903</v>
      </c>
      <c r="D260">
        <f>VLOOKUP(B260, '[2]Lat Long'!$B:$D,3,0)</f>
        <v>-82.551486899999901</v>
      </c>
      <c r="E260">
        <v>2.0195661474363704E-3</v>
      </c>
      <c r="F260" s="1">
        <v>229524.74999999997</v>
      </c>
      <c r="L260" s="7"/>
    </row>
    <row r="261" spans="1:12" x14ac:dyDescent="0.2">
      <c r="A261">
        <v>260</v>
      </c>
      <c r="B261" s="1" t="s">
        <v>742</v>
      </c>
      <c r="C261">
        <f>VLOOKUP(B261, '[2]Lat Long'!$B:$D,2,0)</f>
        <v>30.267153</v>
      </c>
      <c r="D261">
        <f>VLOOKUP(B261, '[2]Lat Long'!$B:$D,3,0)</f>
        <v>-97.743060799999895</v>
      </c>
      <c r="E261">
        <v>3.5610258303997054E-3</v>
      </c>
      <c r="F261" s="1">
        <v>404712.45</v>
      </c>
      <c r="L261" s="7"/>
    </row>
    <row r="262" spans="1:12" x14ac:dyDescent="0.2">
      <c r="A262">
        <v>261</v>
      </c>
      <c r="B262" s="1" t="s">
        <v>743</v>
      </c>
      <c r="C262">
        <f>VLOOKUP(B262, '[2]Lat Long'!$B:$D,2,0)</f>
        <v>39.290384799999998</v>
      </c>
      <c r="D262">
        <f>VLOOKUP(B262, '[2]Lat Long'!$B:$D,3,0)</f>
        <v>-76.612189299999997</v>
      </c>
      <c r="E262">
        <v>9.6238302810704481E-3</v>
      </c>
      <c r="F262" s="1">
        <v>1093753.3500000001</v>
      </c>
      <c r="L262" s="7"/>
    </row>
    <row r="263" spans="1:12" x14ac:dyDescent="0.2">
      <c r="A263">
        <v>262</v>
      </c>
      <c r="B263" s="1" t="s">
        <v>744</v>
      </c>
      <c r="C263">
        <f>VLOOKUP(B263, '[2]Lat Long'!$B:$D,2,0)</f>
        <v>39.165325000000003</v>
      </c>
      <c r="D263">
        <f>VLOOKUP(B263, '[2]Lat Long'!$B:$D,3,0)</f>
        <v>-86.526385699999906</v>
      </c>
      <c r="E263">
        <v>8.6283192489525489E-4</v>
      </c>
      <c r="F263" s="1">
        <v>98061.3</v>
      </c>
      <c r="L263" s="7"/>
    </row>
    <row r="264" spans="1:12" x14ac:dyDescent="0.2">
      <c r="A264">
        <v>263</v>
      </c>
      <c r="B264" s="1" t="s">
        <v>745</v>
      </c>
      <c r="C264">
        <f>VLOOKUP(B264, '[2]Lat Long'!$B:$D,2,0)</f>
        <v>42.360082499999997</v>
      </c>
      <c r="D264">
        <f>VLOOKUP(B264, '[2]Lat Long'!$B:$D,3,0)</f>
        <v>-71.058880099999996</v>
      </c>
      <c r="E264">
        <v>1.6368184605692473E-2</v>
      </c>
      <c r="F264" s="1">
        <v>1860252.7499999998</v>
      </c>
      <c r="L264" s="7"/>
    </row>
    <row r="265" spans="1:12" x14ac:dyDescent="0.2">
      <c r="A265">
        <v>264</v>
      </c>
      <c r="B265" s="1" t="s">
        <v>746</v>
      </c>
      <c r="C265">
        <f>VLOOKUP(B265, '[2]Lat Long'!$B:$D,2,0)</f>
        <v>25.901747199999999</v>
      </c>
      <c r="D265">
        <f>VLOOKUP(B265, '[2]Lat Long'!$B:$D,3,0)</f>
        <v>-97.497483799999998</v>
      </c>
      <c r="E265">
        <v>1.1000499258148821E-3</v>
      </c>
      <c r="F265" s="1">
        <v>125021.25</v>
      </c>
      <c r="L265" s="7"/>
    </row>
    <row r="266" spans="1:12" x14ac:dyDescent="0.2">
      <c r="A266">
        <v>265</v>
      </c>
      <c r="B266" s="1" t="s">
        <v>747</v>
      </c>
      <c r="C266">
        <f>VLOOKUP(B266, '[2]Lat Long'!$B:$D,2,0)</f>
        <v>30.644024000000002</v>
      </c>
      <c r="D266">
        <f>VLOOKUP(B266, '[2]Lat Long'!$B:$D,3,0)</f>
        <v>-96.303538000000003</v>
      </c>
      <c r="E266">
        <v>5.9787758012488272E-4</v>
      </c>
      <c r="F266" s="1">
        <v>67949.100000000006</v>
      </c>
      <c r="L266" s="7"/>
    </row>
    <row r="267" spans="1:12" x14ac:dyDescent="0.2">
      <c r="A267">
        <v>266</v>
      </c>
      <c r="B267" s="1" t="s">
        <v>748</v>
      </c>
      <c r="C267">
        <f>VLOOKUP(B267, '[2]Lat Long'!$B:$D,2,0)</f>
        <v>35.262081999999999</v>
      </c>
      <c r="D267">
        <f>VLOOKUP(B267, '[2]Lat Long'!$B:$D,3,0)</f>
        <v>-81.187300499999907</v>
      </c>
      <c r="E267">
        <v>6.6164820584321896E-3</v>
      </c>
      <c r="F267" s="1">
        <v>751966.65</v>
      </c>
      <c r="L267" s="7"/>
    </row>
    <row r="268" spans="1:12" x14ac:dyDescent="0.2">
      <c r="A268">
        <v>267</v>
      </c>
      <c r="B268" s="1" t="s">
        <v>749</v>
      </c>
      <c r="C268">
        <f>VLOOKUP(B268, '[2]Lat Long'!$B:$D,2,0)</f>
        <v>39.103118199999997</v>
      </c>
      <c r="D268">
        <f>VLOOKUP(B268, '[2]Lat Long'!$B:$D,3,0)</f>
        <v>-84.512019600000002</v>
      </c>
      <c r="E268">
        <v>7.881203904933529E-3</v>
      </c>
      <c r="F268" s="1">
        <v>895702.95000000007</v>
      </c>
      <c r="L268" s="7"/>
    </row>
    <row r="269" spans="1:12" x14ac:dyDescent="0.2">
      <c r="A269">
        <v>268</v>
      </c>
      <c r="B269" s="1" t="s">
        <v>750</v>
      </c>
      <c r="C269">
        <f>VLOOKUP(B269, '[2]Lat Long'!$B:$D,2,0)</f>
        <v>41.081444699999899</v>
      </c>
      <c r="D269">
        <f>VLOOKUP(B269, '[2]Lat Long'!$B:$D,3,0)</f>
        <v>-81.519005300000003</v>
      </c>
      <c r="E269">
        <v>1.1459338763424465E-2</v>
      </c>
      <c r="F269" s="1">
        <v>1302359.8500000001</v>
      </c>
      <c r="L269" s="7"/>
    </row>
    <row r="270" spans="1:12" x14ac:dyDescent="0.2">
      <c r="A270">
        <v>269</v>
      </c>
      <c r="B270" s="1" t="s">
        <v>751</v>
      </c>
      <c r="C270">
        <f>VLOOKUP(B270, '[2]Lat Long'!$B:$D,2,0)</f>
        <v>39.201440400000003</v>
      </c>
      <c r="D270">
        <f>VLOOKUP(B270, '[2]Lat Long'!$B:$D,3,0)</f>
        <v>-85.921379599999995</v>
      </c>
      <c r="E270">
        <v>5.5087823658336323E-4</v>
      </c>
      <c r="F270" s="1">
        <v>62607.6</v>
      </c>
      <c r="L270" s="7"/>
    </row>
    <row r="271" spans="1:12" x14ac:dyDescent="0.2">
      <c r="A271">
        <v>270</v>
      </c>
      <c r="B271" s="1" t="s">
        <v>752</v>
      </c>
      <c r="C271">
        <f>VLOOKUP(B271, '[2]Lat Long'!$B:$D,2,0)</f>
        <v>39.961175500000003</v>
      </c>
      <c r="D271">
        <f>VLOOKUP(B271, '[2]Lat Long'!$B:$D,3,0)</f>
        <v>-82.998794200000006</v>
      </c>
      <c r="E271">
        <v>5.8517191934220527E-3</v>
      </c>
      <c r="F271" s="1">
        <v>665050.95000000007</v>
      </c>
      <c r="L271" s="7"/>
    </row>
    <row r="272" spans="1:12" x14ac:dyDescent="0.2">
      <c r="A272">
        <v>271</v>
      </c>
      <c r="B272" s="1" t="s">
        <v>753</v>
      </c>
      <c r="C272">
        <f>VLOOKUP(B272, '[2]Lat Long'!$B:$D,2,0)</f>
        <v>39.924226599999997</v>
      </c>
      <c r="D272">
        <f>VLOOKUP(B272, '[2]Lat Long'!$B:$D,3,0)</f>
        <v>-83.808817099999999</v>
      </c>
      <c r="E272">
        <v>4.7818525865471039E-3</v>
      </c>
      <c r="F272" s="1">
        <v>543460.05000000005</v>
      </c>
      <c r="L272" s="7"/>
    </row>
    <row r="273" spans="1:12" x14ac:dyDescent="0.2">
      <c r="A273">
        <v>272</v>
      </c>
      <c r="B273" s="1" t="s">
        <v>754</v>
      </c>
      <c r="C273">
        <f>VLOOKUP(B273, '[2]Lat Long'!$B:$D,2,0)</f>
        <v>31.761877800000001</v>
      </c>
      <c r="D273">
        <f>VLOOKUP(B273, '[2]Lat Long'!$B:$D,3,0)</f>
        <v>-106.4850217</v>
      </c>
      <c r="E273">
        <v>2.5731249699993135E-3</v>
      </c>
      <c r="F273" s="1">
        <v>292437</v>
      </c>
      <c r="L273" s="7"/>
    </row>
    <row r="274" spans="1:12" x14ac:dyDescent="0.2">
      <c r="A274">
        <v>273</v>
      </c>
      <c r="B274" s="1" t="s">
        <v>755</v>
      </c>
      <c r="C274">
        <f>VLOOKUP(B274, '[2]Lat Long'!$B:$D,2,0)</f>
        <v>37.971559200000002</v>
      </c>
      <c r="D274">
        <f>VLOOKUP(B274, '[2]Lat Long'!$B:$D,3,0)</f>
        <v>-87.571089799999896</v>
      </c>
      <c r="E274">
        <v>1.9989925510554324E-3</v>
      </c>
      <c r="F274" s="1">
        <v>227186.55000000002</v>
      </c>
      <c r="L274" s="7"/>
    </row>
    <row r="275" spans="1:12" x14ac:dyDescent="0.2">
      <c r="A275">
        <v>274</v>
      </c>
      <c r="B275" s="1" t="s">
        <v>756</v>
      </c>
      <c r="C275">
        <f>VLOOKUP(B275, '[2]Lat Long'!$B:$D,2,0)</f>
        <v>29.651634399999999</v>
      </c>
      <c r="D275">
        <f>VLOOKUP(B275, '[2]Lat Long'!$B:$D,3,0)</f>
        <v>-82.324826199999904</v>
      </c>
      <c r="E275">
        <v>1.0316019349301097E-3</v>
      </c>
      <c r="F275" s="1">
        <v>117242.1</v>
      </c>
      <c r="L275" s="7"/>
    </row>
    <row r="276" spans="1:12" x14ac:dyDescent="0.2">
      <c r="A276">
        <v>275</v>
      </c>
      <c r="B276" s="1" t="s">
        <v>757</v>
      </c>
      <c r="C276">
        <f>VLOOKUP(B276, '[2]Lat Long'!$B:$D,2,0)</f>
        <v>35.955692300000003</v>
      </c>
      <c r="D276">
        <f>VLOOKUP(B276, '[2]Lat Long'!$B:$D,3,0)</f>
        <v>-80.005317599999998</v>
      </c>
      <c r="E276">
        <v>4.9151295792688853E-3</v>
      </c>
      <c r="F276" s="1">
        <v>558607.05000000005</v>
      </c>
      <c r="L276" s="7"/>
    </row>
    <row r="277" spans="1:12" x14ac:dyDescent="0.2">
      <c r="A277">
        <v>276</v>
      </c>
      <c r="B277" s="1" t="s">
        <v>758</v>
      </c>
      <c r="C277">
        <f>VLOOKUP(B277, '[2]Lat Long'!$B:$D,2,0)</f>
        <v>39.456209899999998</v>
      </c>
      <c r="D277">
        <f>VLOOKUP(B277, '[2]Lat Long'!$B:$D,3,0)</f>
        <v>-77.963886899999906</v>
      </c>
      <c r="E277">
        <v>1.2975026017818991E-3</v>
      </c>
      <c r="F277" s="1">
        <v>147461.85</v>
      </c>
      <c r="L277" s="7"/>
    </row>
    <row r="278" spans="1:12" x14ac:dyDescent="0.2">
      <c r="A278">
        <v>277</v>
      </c>
      <c r="B278" s="1" t="s">
        <v>759</v>
      </c>
      <c r="C278">
        <f>VLOOKUP(B278, '[2]Lat Long'!$B:$D,2,0)</f>
        <v>35.745407100000001</v>
      </c>
      <c r="D278">
        <f>VLOOKUP(B278, '[2]Lat Long'!$B:$D,3,0)</f>
        <v>-81.684818800000002</v>
      </c>
      <c r="E278">
        <v>1.1577953703144203E-3</v>
      </c>
      <c r="F278" s="1">
        <v>131584.05000000002</v>
      </c>
      <c r="L278" s="7"/>
    </row>
    <row r="279" spans="1:12" x14ac:dyDescent="0.2">
      <c r="A279">
        <v>278</v>
      </c>
      <c r="B279" s="1" t="s">
        <v>760</v>
      </c>
      <c r="C279">
        <f>VLOOKUP(B279, '[2]Lat Long'!$B:$D,2,0)</f>
        <v>29.7604267</v>
      </c>
      <c r="D279">
        <f>VLOOKUP(B279, '[2]Lat Long'!$B:$D,3,0)</f>
        <v>-95.369802800000002</v>
      </c>
      <c r="E279">
        <v>1.6052841579716596E-2</v>
      </c>
      <c r="F279" s="1">
        <v>1824413.8500000003</v>
      </c>
      <c r="L279" s="7"/>
    </row>
    <row r="280" spans="1:12" x14ac:dyDescent="0.2">
      <c r="A280">
        <v>279</v>
      </c>
      <c r="B280" s="1" t="s">
        <v>761</v>
      </c>
      <c r="C280">
        <f>VLOOKUP(B280, '[2]Lat Long'!$B:$D,2,0)</f>
        <v>39.768402999999999</v>
      </c>
      <c r="D280">
        <f>VLOOKUP(B280, '[2]Lat Long'!$B:$D,3,0)</f>
        <v>-86.158068</v>
      </c>
      <c r="E280">
        <v>5.2341153513322291E-3</v>
      </c>
      <c r="F280" s="1">
        <v>594859.95000000007</v>
      </c>
      <c r="L280" s="7"/>
    </row>
    <row r="281" spans="1:12" x14ac:dyDescent="0.2">
      <c r="A281">
        <v>280</v>
      </c>
      <c r="B281" s="1" t="s">
        <v>762</v>
      </c>
      <c r="C281">
        <f>VLOOKUP(B281, '[2]Lat Long'!$B:$D,2,0)</f>
        <v>30.332183799999999</v>
      </c>
      <c r="D281">
        <f>VLOOKUP(B281, '[2]Lat Long'!$B:$D,3,0)</f>
        <v>-81.655650999999907</v>
      </c>
      <c r="E281">
        <v>4.4142440732293483E-3</v>
      </c>
      <c r="F281" s="1">
        <v>501681.15</v>
      </c>
      <c r="L281" s="7"/>
    </row>
    <row r="282" spans="1:12" x14ac:dyDescent="0.2">
      <c r="A282">
        <v>281</v>
      </c>
      <c r="B282" s="1" t="s">
        <v>763</v>
      </c>
      <c r="C282">
        <f>VLOOKUP(B282, '[2]Lat Long'!$B:$D,2,0)</f>
        <v>36.894142600000002</v>
      </c>
      <c r="D282">
        <f>VLOOKUP(B282, '[2]Lat Long'!$B:$D,3,0)</f>
        <v>-94.876942900000003</v>
      </c>
      <c r="E282">
        <v>8.5167007574247112E-4</v>
      </c>
      <c r="F282" s="1">
        <v>96792.75</v>
      </c>
      <c r="L282" s="7"/>
    </row>
    <row r="283" spans="1:12" x14ac:dyDescent="0.2">
      <c r="A283">
        <v>282</v>
      </c>
      <c r="B283" s="1" t="s">
        <v>764</v>
      </c>
      <c r="C283">
        <f>VLOOKUP(B283, '[2]Lat Long'!$B:$D,2,0)</f>
        <v>39.099726500000003</v>
      </c>
      <c r="D283">
        <f>VLOOKUP(B283, '[2]Lat Long'!$B:$D,3,0)</f>
        <v>-94.578566699999996</v>
      </c>
      <c r="E283">
        <v>7.283785627576196E-3</v>
      </c>
      <c r="F283" s="1">
        <v>827806.05</v>
      </c>
      <c r="L283" s="7"/>
    </row>
    <row r="284" spans="1:12" x14ac:dyDescent="0.2">
      <c r="A284">
        <v>283</v>
      </c>
      <c r="B284" s="1" t="s">
        <v>765</v>
      </c>
      <c r="C284">
        <f>VLOOKUP(B284, '[2]Lat Long'!$B:$D,2,0)</f>
        <v>40.416702200000003</v>
      </c>
      <c r="D284">
        <f>VLOOKUP(B284, '[2]Lat Long'!$B:$D,3,0)</f>
        <v>-86.875286899999907</v>
      </c>
      <c r="E284">
        <v>9.8006895631234416E-4</v>
      </c>
      <c r="F284" s="1">
        <v>111385.34999999999</v>
      </c>
      <c r="L284" s="7"/>
    </row>
    <row r="285" spans="1:12" x14ac:dyDescent="0.2">
      <c r="A285">
        <v>284</v>
      </c>
      <c r="B285" s="1" t="s">
        <v>766</v>
      </c>
      <c r="C285">
        <f>VLOOKUP(B285, '[2]Lat Long'!$B:$D,2,0)</f>
        <v>28.022243499999998</v>
      </c>
      <c r="D285">
        <f>VLOOKUP(B285, '[2]Lat Long'!$B:$D,3,0)</f>
        <v>-81.732856699999999</v>
      </c>
      <c r="E285">
        <v>1.6051127113351517E-3</v>
      </c>
      <c r="F285" s="1">
        <v>182421.9</v>
      </c>
      <c r="L285" s="7"/>
    </row>
    <row r="286" spans="1:12" x14ac:dyDescent="0.2">
      <c r="A286">
        <v>285</v>
      </c>
      <c r="B286" s="1" t="s">
        <v>767</v>
      </c>
      <c r="C286">
        <f>VLOOKUP(B286, '[2]Lat Long'!$B:$D,2,0)</f>
        <v>32.319939599999998</v>
      </c>
      <c r="D286">
        <f>VLOOKUP(B286, '[2]Lat Long'!$B:$D,3,0)</f>
        <v>-106.76365379999901</v>
      </c>
      <c r="E286">
        <v>7.8068008160970767E-4</v>
      </c>
      <c r="F286" s="1">
        <v>88724.7</v>
      </c>
      <c r="L286" s="7"/>
    </row>
    <row r="287" spans="1:12" x14ac:dyDescent="0.2">
      <c r="A287">
        <v>286</v>
      </c>
      <c r="B287" s="1" t="s">
        <v>768</v>
      </c>
      <c r="C287">
        <f>VLOOKUP(B287, '[2]Lat Long'!$B:$D,2,0)</f>
        <v>38.040583699999999</v>
      </c>
      <c r="D287">
        <f>VLOOKUP(B287, '[2]Lat Long'!$B:$D,3,0)</f>
        <v>-84.503716400000002</v>
      </c>
      <c r="E287">
        <v>3.2313573094842115E-3</v>
      </c>
      <c r="F287" s="1">
        <v>367245.45</v>
      </c>
      <c r="L287" s="7"/>
    </row>
    <row r="288" spans="1:12" x14ac:dyDescent="0.2">
      <c r="A288">
        <v>287</v>
      </c>
      <c r="B288" s="1" t="s">
        <v>769</v>
      </c>
      <c r="C288">
        <f>VLOOKUP(B288, '[2]Lat Long'!$B:$D,2,0)</f>
        <v>34.052234200000001</v>
      </c>
      <c r="D288">
        <f>VLOOKUP(B288, '[2]Lat Long'!$B:$D,3,0)</f>
        <v>-118.24368490000001</v>
      </c>
      <c r="E288">
        <v>5.7610068968309648E-2</v>
      </c>
      <c r="F288" s="1">
        <v>6547414.5</v>
      </c>
      <c r="L288" s="7"/>
    </row>
    <row r="289" spans="1:12" x14ac:dyDescent="0.2">
      <c r="A289">
        <v>288</v>
      </c>
      <c r="B289" s="1" t="s">
        <v>770</v>
      </c>
      <c r="C289">
        <f>VLOOKUP(B289, '[2]Lat Long'!$B:$D,2,0)</f>
        <v>38.252664699999897</v>
      </c>
      <c r="D289">
        <f>VLOOKUP(B289, '[2]Lat Long'!$B:$D,3,0)</f>
        <v>-85.758455699999999</v>
      </c>
      <c r="E289">
        <v>5.3570342747444391E-3</v>
      </c>
      <c r="F289" s="1">
        <v>608829.75</v>
      </c>
      <c r="L289" s="7"/>
    </row>
    <row r="290" spans="1:12" x14ac:dyDescent="0.2">
      <c r="A290">
        <v>289</v>
      </c>
      <c r="B290" s="1" t="s">
        <v>771</v>
      </c>
      <c r="C290">
        <f>VLOOKUP(B290, '[2]Lat Long'!$B:$D,2,0)</f>
        <v>26.2034071</v>
      </c>
      <c r="D290">
        <f>VLOOKUP(B290, '[2]Lat Long'!$B:$D,3,0)</f>
        <v>-98.230012399999893</v>
      </c>
      <c r="E290">
        <v>1.6790802544437552E-3</v>
      </c>
      <c r="F290" s="1">
        <v>190828.35</v>
      </c>
      <c r="L290" s="7"/>
    </row>
    <row r="291" spans="1:12" x14ac:dyDescent="0.2">
      <c r="A291">
        <v>290</v>
      </c>
      <c r="B291" s="1" t="s">
        <v>772</v>
      </c>
      <c r="C291">
        <f>VLOOKUP(B291, '[2]Lat Long'!$B:$D,2,0)</f>
        <v>43.208136600000003</v>
      </c>
      <c r="D291">
        <f>VLOOKUP(B291, '[2]Lat Long'!$B:$D,3,0)</f>
        <v>-71.537571799999995</v>
      </c>
      <c r="E291">
        <v>2.140921065734941E-3</v>
      </c>
      <c r="F291" s="1">
        <v>243316.80000000002</v>
      </c>
      <c r="L291" s="7"/>
    </row>
    <row r="292" spans="1:12" x14ac:dyDescent="0.2">
      <c r="A292">
        <v>291</v>
      </c>
      <c r="B292" s="1" t="s">
        <v>773</v>
      </c>
      <c r="C292">
        <f>VLOOKUP(B292, '[2]Lat Long'!$B:$D,2,0)</f>
        <v>28.6122187</v>
      </c>
      <c r="D292">
        <f>VLOOKUP(B292, '[2]Lat Long'!$B:$D,3,0)</f>
        <v>-80.8075536999999</v>
      </c>
      <c r="E292">
        <v>1.5797560309611085E-3</v>
      </c>
      <c r="F292" s="1">
        <v>179540.1</v>
      </c>
      <c r="L292" s="7"/>
    </row>
    <row r="293" spans="1:12" x14ac:dyDescent="0.2">
      <c r="A293">
        <v>292</v>
      </c>
      <c r="B293" s="1" t="s">
        <v>774</v>
      </c>
      <c r="C293">
        <f>VLOOKUP(B293, '[2]Lat Long'!$B:$D,2,0)</f>
        <v>41.5381535</v>
      </c>
      <c r="D293">
        <f>VLOOKUP(B293, '[2]Lat Long'!$B:$D,3,0)</f>
        <v>-72.807043499999907</v>
      </c>
      <c r="E293">
        <v>3.8736288777967533E-3</v>
      </c>
      <c r="F293" s="1">
        <v>440239.95</v>
      </c>
      <c r="L293" s="7"/>
    </row>
    <row r="294" spans="1:12" x14ac:dyDescent="0.2">
      <c r="A294">
        <v>293</v>
      </c>
      <c r="B294" s="1" t="s">
        <v>775</v>
      </c>
      <c r="C294">
        <f>VLOOKUP(B294, '[2]Lat Long'!$B:$D,2,0)</f>
        <v>41.524264899999999</v>
      </c>
      <c r="D294">
        <f>VLOOKUP(B294, '[2]Lat Long'!$B:$D,3,0)</f>
        <v>-72.075910499999907</v>
      </c>
      <c r="E294">
        <v>1.4154523443900141E-3</v>
      </c>
      <c r="F294" s="1">
        <v>160866.9</v>
      </c>
      <c r="L294" s="7"/>
    </row>
    <row r="295" spans="1:12" x14ac:dyDescent="0.2">
      <c r="A295">
        <v>294</v>
      </c>
      <c r="B295" s="1" t="s">
        <v>776</v>
      </c>
      <c r="C295">
        <f>VLOOKUP(B295, '[2]Lat Long'!$B:$D,2,0)</f>
        <v>40.712783700000003</v>
      </c>
      <c r="D295">
        <f>VLOOKUP(B295, '[2]Lat Long'!$B:$D,3,0)</f>
        <v>-74.005941300000003</v>
      </c>
      <c r="E295">
        <v>7.1471529529966688E-2</v>
      </c>
      <c r="F295" s="1">
        <v>8122776.75</v>
      </c>
      <c r="L295" s="7"/>
    </row>
    <row r="296" spans="1:12" x14ac:dyDescent="0.2">
      <c r="A296">
        <v>295</v>
      </c>
      <c r="B296" s="1" t="s">
        <v>777</v>
      </c>
      <c r="C296">
        <f>VLOOKUP(B296, '[2]Lat Long'!$B:$D,2,0)</f>
        <v>37.029868700000002</v>
      </c>
      <c r="D296">
        <f>VLOOKUP(B296, '[2]Lat Long'!$B:$D,3,0)</f>
        <v>-76.345221799999905</v>
      </c>
      <c r="E296">
        <v>6.4749653324408293E-3</v>
      </c>
      <c r="F296" s="1">
        <v>735883.20000000007</v>
      </c>
      <c r="L296" s="7"/>
    </row>
    <row r="297" spans="1:12" x14ac:dyDescent="0.2">
      <c r="A297">
        <v>296</v>
      </c>
      <c r="B297" s="1" t="s">
        <v>778</v>
      </c>
      <c r="C297">
        <f>VLOOKUP(B297, '[2]Lat Long'!$B:$D,2,0)</f>
        <v>35.467560200000001</v>
      </c>
      <c r="D297">
        <f>VLOOKUP(B297, '[2]Lat Long'!$B:$D,3,0)</f>
        <v>-97.516427599999901</v>
      </c>
      <c r="E297">
        <v>5.1690250220585102E-3</v>
      </c>
      <c r="F297" s="1">
        <v>587462.40000000002</v>
      </c>
      <c r="L297" s="7"/>
    </row>
    <row r="298" spans="1:12" x14ac:dyDescent="0.2">
      <c r="A298">
        <v>297</v>
      </c>
      <c r="B298" s="1" t="s">
        <v>779</v>
      </c>
      <c r="C298">
        <f>VLOOKUP(B298, '[2]Lat Long'!$B:$D,2,0)</f>
        <v>28.538335499999999</v>
      </c>
      <c r="D298">
        <f>VLOOKUP(B298, '[2]Lat Long'!$B:$D,3,0)</f>
        <v>-81.379236499999905</v>
      </c>
      <c r="E298">
        <v>4.9748389390503606E-3</v>
      </c>
      <c r="F298" s="1">
        <v>565393.05000000005</v>
      </c>
      <c r="L298" s="7"/>
    </row>
    <row r="299" spans="1:12" x14ac:dyDescent="0.2">
      <c r="A299">
        <v>298</v>
      </c>
      <c r="B299" s="1" t="s">
        <v>780</v>
      </c>
      <c r="C299">
        <f>VLOOKUP(B299, '[2]Lat Long'!$B:$D,2,0)</f>
        <v>40.440624799999902</v>
      </c>
      <c r="D299">
        <f>VLOOKUP(B299, '[2]Lat Long'!$B:$D,3,0)</f>
        <v>-79.995886400000003</v>
      </c>
      <c r="E299">
        <v>9.9298051143909584E-3</v>
      </c>
      <c r="F299" s="1">
        <v>1128527.55</v>
      </c>
      <c r="L299" s="7"/>
    </row>
    <row r="300" spans="1:12" x14ac:dyDescent="0.2">
      <c r="A300">
        <v>299</v>
      </c>
      <c r="B300" s="1" t="s">
        <v>781</v>
      </c>
      <c r="C300">
        <f>VLOOKUP(B300, '[2]Lat Long'!$B:$D,2,0)</f>
        <v>43.914016199999999</v>
      </c>
      <c r="D300">
        <f>VLOOKUP(B300, '[2]Lat Long'!$B:$D,3,0)</f>
        <v>-69.966996100000003</v>
      </c>
      <c r="E300">
        <v>1.8673587535796266E-3</v>
      </c>
      <c r="F300" s="1">
        <v>212226.30000000002</v>
      </c>
      <c r="L300" s="7"/>
    </row>
    <row r="301" spans="1:12" x14ac:dyDescent="0.2">
      <c r="A301">
        <v>300</v>
      </c>
      <c r="B301" s="1" t="s">
        <v>782</v>
      </c>
      <c r="C301">
        <f>VLOOKUP(B301, '[2]Lat Long'!$B:$D,2,0)</f>
        <v>41.927036700000002</v>
      </c>
      <c r="D301">
        <f>VLOOKUP(B301, '[2]Lat Long'!$B:$D,3,0)</f>
        <v>-73.997360799999996</v>
      </c>
      <c r="E301">
        <v>1.6818637875953718E-3</v>
      </c>
      <c r="F301" s="1">
        <v>191144.7</v>
      </c>
      <c r="L301" s="7"/>
    </row>
    <row r="302" spans="1:12" x14ac:dyDescent="0.2">
      <c r="A302">
        <v>301</v>
      </c>
      <c r="B302" s="1" t="s">
        <v>783</v>
      </c>
      <c r="C302">
        <f>VLOOKUP(B302, '[2]Lat Long'!$B:$D,2,0)</f>
        <v>41.7014912</v>
      </c>
      <c r="D302">
        <f>VLOOKUP(B302, '[2]Lat Long'!$B:$D,3,0)</f>
        <v>-71.155045099999995</v>
      </c>
      <c r="E302">
        <v>5.9780195354850168E-3</v>
      </c>
      <c r="F302" s="1">
        <v>679405.05</v>
      </c>
      <c r="L302" s="7"/>
    </row>
    <row r="303" spans="1:12" x14ac:dyDescent="0.2">
      <c r="A303">
        <v>302</v>
      </c>
      <c r="B303" s="1" t="s">
        <v>784</v>
      </c>
      <c r="C303">
        <f>VLOOKUP(B303, '[2]Lat Long'!$B:$D,2,0)</f>
        <v>37.227927899999997</v>
      </c>
      <c r="D303">
        <f>VLOOKUP(B303, '[2]Lat Long'!$B:$D,3,0)</f>
        <v>-77.401926699999905</v>
      </c>
      <c r="E303">
        <v>4.3193030235715094E-3</v>
      </c>
      <c r="F303" s="1">
        <v>490891.05</v>
      </c>
      <c r="L303" s="7"/>
    </row>
    <row r="304" spans="1:12" x14ac:dyDescent="0.2">
      <c r="A304">
        <v>303</v>
      </c>
      <c r="B304" s="1" t="s">
        <v>785</v>
      </c>
      <c r="C304">
        <f>VLOOKUP(B304, '[2]Lat Long'!$B:$D,2,0)</f>
        <v>37.270970400000003</v>
      </c>
      <c r="D304">
        <f>VLOOKUP(B304, '[2]Lat Long'!$B:$D,3,0)</f>
        <v>-79.9414266</v>
      </c>
      <c r="E304">
        <v>2.4121908235591231E-3</v>
      </c>
      <c r="F304" s="1">
        <v>274146.75</v>
      </c>
      <c r="L304" s="7"/>
    </row>
    <row r="305" spans="1:12" x14ac:dyDescent="0.2">
      <c r="A305">
        <v>304</v>
      </c>
      <c r="B305" s="1" t="s">
        <v>786</v>
      </c>
      <c r="C305">
        <f>VLOOKUP(B305, '[2]Lat Long'!$B:$D,2,0)</f>
        <v>29.424121899999999</v>
      </c>
      <c r="D305">
        <f>VLOOKUP(B305, '[2]Lat Long'!$B:$D,3,0)</f>
        <v>-98.493628199999904</v>
      </c>
      <c r="E305">
        <v>6.0618224930297738E-3</v>
      </c>
      <c r="F305" s="1">
        <v>688929.3</v>
      </c>
      <c r="L305" s="7"/>
    </row>
    <row r="306" spans="1:12" x14ac:dyDescent="0.2">
      <c r="A306">
        <v>305</v>
      </c>
      <c r="B306" s="1" t="s">
        <v>787</v>
      </c>
      <c r="C306">
        <f>VLOOKUP(B306, '[2]Lat Long'!$B:$D,2,0)</f>
        <v>32.715738000000002</v>
      </c>
      <c r="D306">
        <f>VLOOKUP(B306, '[2]Lat Long'!$B:$D,3,0)</f>
        <v>-117.1610838</v>
      </c>
      <c r="E306">
        <v>9.8909108808940462E-3</v>
      </c>
      <c r="F306" s="1">
        <v>1124107.2</v>
      </c>
      <c r="L306" s="7"/>
    </row>
    <row r="307" spans="1:12" x14ac:dyDescent="0.2">
      <c r="A307">
        <v>306</v>
      </c>
      <c r="B307" s="1" t="s">
        <v>788</v>
      </c>
      <c r="C307">
        <f>VLOOKUP(B307, '[2]Lat Long'!$B:$D,2,0)</f>
        <v>27.498927800000001</v>
      </c>
      <c r="D307">
        <f>VLOOKUP(B307, '[2]Lat Long'!$B:$D,3,0)</f>
        <v>-82.574819399999996</v>
      </c>
      <c r="E307">
        <v>2.0326048027255218E-3</v>
      </c>
      <c r="F307" s="1">
        <v>231006.60000000003</v>
      </c>
      <c r="L307" s="7"/>
    </row>
    <row r="308" spans="1:12" x14ac:dyDescent="0.2">
      <c r="A308">
        <v>307</v>
      </c>
      <c r="B308" s="1" t="s">
        <v>789</v>
      </c>
      <c r="C308">
        <f>VLOOKUP(B308, '[2]Lat Long'!$B:$D,2,0)</f>
        <v>40.958418100000003</v>
      </c>
      <c r="D308">
        <f>VLOOKUP(B308, '[2]Lat Long'!$B:$D,3,0)</f>
        <v>-75.974647199999893</v>
      </c>
      <c r="E308">
        <v>2.6861688839092024E-3</v>
      </c>
      <c r="F308" s="1">
        <v>305284.5</v>
      </c>
      <c r="L308" s="7"/>
    </row>
    <row r="309" spans="1:12" x14ac:dyDescent="0.2">
      <c r="A309">
        <v>308</v>
      </c>
      <c r="B309" s="1" t="s">
        <v>790</v>
      </c>
      <c r="C309">
        <f>VLOOKUP(B309, '[2]Lat Long'!$B:$D,2,0)</f>
        <v>37.2089572</v>
      </c>
      <c r="D309">
        <f>VLOOKUP(B309, '[2]Lat Long'!$B:$D,3,0)</f>
        <v>-93.292298899999906</v>
      </c>
      <c r="E309">
        <v>2.1099418859650294E-3</v>
      </c>
      <c r="F309" s="1">
        <v>239796</v>
      </c>
      <c r="L309" s="7"/>
    </row>
    <row r="310" spans="1:12" x14ac:dyDescent="0.2">
      <c r="A310">
        <v>309</v>
      </c>
      <c r="B310" s="1" t="s">
        <v>791</v>
      </c>
      <c r="C310">
        <f>VLOOKUP(B310, '[2]Lat Long'!$B:$D,2,0)</f>
        <v>27.965853299999999</v>
      </c>
      <c r="D310">
        <f>VLOOKUP(B310, '[2]Lat Long'!$B:$D,3,0)</f>
        <v>-82.800102600000002</v>
      </c>
      <c r="E310">
        <v>8.9065339813826135E-3</v>
      </c>
      <c r="F310" s="1">
        <v>1012232.25</v>
      </c>
      <c r="L310" s="7"/>
    </row>
    <row r="311" spans="1:12" x14ac:dyDescent="0.2">
      <c r="A311">
        <v>310</v>
      </c>
      <c r="B311" s="1" t="s">
        <v>792</v>
      </c>
      <c r="C311">
        <f>VLOOKUP(B311, '[2]Lat Long'!$B:$D,2,0)</f>
        <v>31.1171194</v>
      </c>
      <c r="D311">
        <f>VLOOKUP(B311, '[2]Lat Long'!$B:$D,3,0)</f>
        <v>-97.727795899999904</v>
      </c>
      <c r="E311">
        <v>1.155257326573046E-3</v>
      </c>
      <c r="F311" s="1">
        <v>131295.6</v>
      </c>
      <c r="L311" s="7"/>
    </row>
    <row r="312" spans="1:12" x14ac:dyDescent="0.2">
      <c r="A312">
        <v>311</v>
      </c>
      <c r="B312" s="1" t="s">
        <v>793</v>
      </c>
      <c r="C312">
        <f>VLOOKUP(B312, '[2]Lat Long'!$B:$D,2,0)</f>
        <v>38.907192299999998</v>
      </c>
      <c r="D312">
        <f>VLOOKUP(B312, '[2]Lat Long'!$B:$D,3,0)</f>
        <v>-77.036870699999994</v>
      </c>
      <c r="E312">
        <v>1.6307734818173655E-2</v>
      </c>
      <c r="F312" s="1">
        <v>1853382.6</v>
      </c>
      <c r="L312" s="7"/>
    </row>
    <row r="313" spans="1:12" x14ac:dyDescent="0.2">
      <c r="A313">
        <v>312</v>
      </c>
      <c r="B313" s="1" t="s">
        <v>794</v>
      </c>
      <c r="C313">
        <f>VLOOKUP(B313, '[2]Lat Long'!$B:$D,2,0)</f>
        <v>42.525090599999999</v>
      </c>
      <c r="D313">
        <f>VLOOKUP(B313, '[2]Lat Long'!$B:$D,3,0)</f>
        <v>-71.759793999999999</v>
      </c>
      <c r="E313">
        <v>2.8100816434822309E-3</v>
      </c>
      <c r="F313" s="1">
        <v>319367.25</v>
      </c>
      <c r="L313" s="7"/>
    </row>
    <row r="314" spans="1:12" x14ac:dyDescent="0.2">
      <c r="A314">
        <v>313</v>
      </c>
      <c r="B314" s="1" t="s">
        <v>795</v>
      </c>
      <c r="C314">
        <f>VLOOKUP(B314, '[2]Lat Long'!$B:$D,2,0)</f>
        <v>46.877186299999998</v>
      </c>
      <c r="D314">
        <f>VLOOKUP(B314, '[2]Lat Long'!$B:$D,3,0)</f>
        <v>-96.789803399999897</v>
      </c>
      <c r="E314">
        <v>1.17999236440825E-3</v>
      </c>
      <c r="F314" s="1">
        <v>134106.75</v>
      </c>
      <c r="L314" s="7"/>
    </row>
    <row r="315" spans="1:12" x14ac:dyDescent="0.2">
      <c r="A315">
        <v>314</v>
      </c>
      <c r="B315" s="1" t="s">
        <v>796</v>
      </c>
      <c r="C315">
        <f>VLOOKUP(B315, '[2]Lat Long'!$B:$D,2,0)</f>
        <v>47.9252568</v>
      </c>
      <c r="D315">
        <f>VLOOKUP(B315, '[2]Lat Long'!$B:$D,3,0)</f>
        <v>-97.032854700000001</v>
      </c>
      <c r="E315">
        <v>8.4706516954712258E-4</v>
      </c>
      <c r="F315" s="1">
        <v>96269.400000000009</v>
      </c>
      <c r="L315" s="7"/>
    </row>
    <row r="316" spans="1:12" x14ac:dyDescent="0.2">
      <c r="A316">
        <v>315</v>
      </c>
      <c r="B316" s="1" t="s">
        <v>797</v>
      </c>
      <c r="C316">
        <f>VLOOKUP(B316, '[2]Lat Long'!$B:$D,2,0)</f>
        <v>45.061679400000003</v>
      </c>
      <c r="D316">
        <f>VLOOKUP(B316, '[2]Lat Long'!$B:$D,3,0)</f>
        <v>-83.432752800000003</v>
      </c>
      <c r="E316">
        <v>2.5114754519756018E-4</v>
      </c>
      <c r="F316" s="1">
        <v>28543.050000000003</v>
      </c>
      <c r="L316" s="7"/>
    </row>
    <row r="317" spans="1:12" x14ac:dyDescent="0.2">
      <c r="A317">
        <v>316</v>
      </c>
      <c r="B317" s="1" t="s">
        <v>798</v>
      </c>
      <c r="C317">
        <f>VLOOKUP(B317, '[2]Lat Long'!$B:$D,2,0)</f>
        <v>45.745246599999902</v>
      </c>
      <c r="D317">
        <f>VLOOKUP(B317, '[2]Lat Long'!$B:$D,3,0)</f>
        <v>-87.064580100000001</v>
      </c>
      <c r="E317">
        <v>1.8246198391577934E-4</v>
      </c>
      <c r="F317" s="1">
        <v>20736.900000000001</v>
      </c>
      <c r="L317" s="7"/>
    </row>
    <row r="318" spans="1:12" x14ac:dyDescent="0.2">
      <c r="A318">
        <v>317</v>
      </c>
      <c r="B318" s="1" t="s">
        <v>799</v>
      </c>
      <c r="C318">
        <f>VLOOKUP(B318, '[2]Lat Long'!$B:$D,2,0)</f>
        <v>47.121133099999902</v>
      </c>
      <c r="D318">
        <f>VLOOKUP(B318, '[2]Lat Long'!$B:$D,3,0)</f>
        <v>-88.569418199999902</v>
      </c>
      <c r="E318">
        <v>1.7857770792468997E-4</v>
      </c>
      <c r="F318" s="1">
        <v>20295.45</v>
      </c>
      <c r="L318" s="7"/>
    </row>
    <row r="319" spans="1:12" x14ac:dyDescent="0.2">
      <c r="A319">
        <v>318</v>
      </c>
      <c r="B319" s="1" t="s">
        <v>800</v>
      </c>
      <c r="C319">
        <f>VLOOKUP(B319, '[2]Lat Long'!$B:$D,2,0)</f>
        <v>45.820233399999999</v>
      </c>
      <c r="D319">
        <f>VLOOKUP(B319, '[2]Lat Long'!$B:$D,3,0)</f>
        <v>-88.0659603</v>
      </c>
      <c r="E319">
        <v>1.7657815708320158E-4</v>
      </c>
      <c r="F319" s="1">
        <v>20068.2</v>
      </c>
      <c r="L319" s="7"/>
    </row>
    <row r="320" spans="1:12" x14ac:dyDescent="0.2">
      <c r="A320">
        <v>319</v>
      </c>
      <c r="B320" s="1" t="s">
        <v>801</v>
      </c>
      <c r="C320">
        <f>VLOOKUP(B320, '[2]Lat Long'!$B:$D,2,0)</f>
        <v>46.454669799999998</v>
      </c>
      <c r="D320">
        <f>VLOOKUP(B320, '[2]Lat Long'!$B:$D,3,0)</f>
        <v>-90.171008099999995</v>
      </c>
      <c r="E320">
        <v>1.3089732924507941E-4</v>
      </c>
      <c r="F320" s="1">
        <v>14876.550000000001</v>
      </c>
      <c r="L320" s="7"/>
    </row>
    <row r="321" spans="1:12" x14ac:dyDescent="0.2">
      <c r="A321">
        <v>320</v>
      </c>
      <c r="B321" s="1" t="s">
        <v>802</v>
      </c>
      <c r="C321">
        <f>VLOOKUP(B321, '[2]Lat Long'!$B:$D,2,0)</f>
        <v>46.547582499999997</v>
      </c>
      <c r="D321">
        <f>VLOOKUP(B321, '[2]Lat Long'!$B:$D,3,0)</f>
        <v>-87.395595399999905</v>
      </c>
      <c r="E321">
        <v>3.1620223891172739E-4</v>
      </c>
      <c r="F321" s="1">
        <v>35936.550000000003</v>
      </c>
      <c r="L321" s="7"/>
    </row>
    <row r="322" spans="1:12" x14ac:dyDescent="0.2">
      <c r="A322">
        <v>321</v>
      </c>
      <c r="B322" s="1" t="s">
        <v>803</v>
      </c>
      <c r="C322">
        <f>VLOOKUP(B322, '[2]Lat Long'!$B:$D,2,0)</f>
        <v>42.145886900000001</v>
      </c>
      <c r="D322">
        <f>VLOOKUP(B322, '[2]Lat Long'!$B:$D,3,0)</f>
        <v>-83.186956899999899</v>
      </c>
      <c r="E322">
        <v>2.0209717722853376E-4</v>
      </c>
      <c r="F322" s="1">
        <v>22968.45</v>
      </c>
      <c r="L322" s="7"/>
    </row>
    <row r="323" spans="1:12" x14ac:dyDescent="0.2">
      <c r="A323">
        <v>322</v>
      </c>
      <c r="B323" s="1" t="s">
        <v>804</v>
      </c>
      <c r="C323">
        <f>VLOOKUP(B323, '[2]Lat Long'!$B:$D,2,0)</f>
        <v>45.373342800000003</v>
      </c>
      <c r="D323">
        <f>VLOOKUP(B323, '[2]Lat Long'!$B:$D,3,0)</f>
        <v>-84.955329599999999</v>
      </c>
      <c r="E323">
        <v>3.3997511663904696E-4</v>
      </c>
      <c r="F323" s="1">
        <v>38638.35</v>
      </c>
      <c r="L323" s="7"/>
    </row>
    <row r="324" spans="1:12" x14ac:dyDescent="0.2">
      <c r="A324">
        <v>323</v>
      </c>
      <c r="B324" s="1" t="s">
        <v>805</v>
      </c>
      <c r="C324">
        <f>VLOOKUP(B324, '[2]Lat Long'!$B:$D,2,0)</f>
        <v>44.7630567</v>
      </c>
      <c r="D324">
        <f>VLOOKUP(B324, '[2]Lat Long'!$B:$D,3,0)</f>
        <v>-85.620631699999905</v>
      </c>
      <c r="E324">
        <v>8.1011505379906365E-4</v>
      </c>
      <c r="F324" s="1">
        <v>92070</v>
      </c>
      <c r="L324" s="7"/>
    </row>
    <row r="325" spans="1:12" x14ac:dyDescent="0.2">
      <c r="A325">
        <v>324</v>
      </c>
      <c r="B325" s="1" t="s">
        <v>806</v>
      </c>
      <c r="C325">
        <f>VLOOKUP(B325, '[2]Lat Long'!$B:$D,2,0)</f>
        <v>35.221997100000003</v>
      </c>
      <c r="D325">
        <f>VLOOKUP(B325, '[2]Lat Long'!$B:$D,3,0)</f>
        <v>-101.831296899999</v>
      </c>
      <c r="E325">
        <v>1.5059627061436444E-3</v>
      </c>
      <c r="F325" s="1">
        <v>171153.45</v>
      </c>
      <c r="L325" s="7"/>
    </row>
    <row r="326" spans="1:12" x14ac:dyDescent="0.2">
      <c r="A326">
        <v>325</v>
      </c>
      <c r="B326" s="1" t="s">
        <v>807</v>
      </c>
      <c r="C326">
        <f>VLOOKUP(B326, '[2]Lat Long'!$B:$D,2,0)</f>
        <v>39.364283399999998</v>
      </c>
      <c r="D326">
        <f>VLOOKUP(B326, '[2]Lat Long'!$B:$D,3,0)</f>
        <v>-74.422926599999897</v>
      </c>
      <c r="E326">
        <v>1.2647297655145734E-3</v>
      </c>
      <c r="F326" s="1">
        <v>143737.20000000001</v>
      </c>
      <c r="L326" s="7"/>
    </row>
    <row r="327" spans="1:12" x14ac:dyDescent="0.2">
      <c r="A327">
        <v>326</v>
      </c>
      <c r="B327" s="1" t="s">
        <v>808</v>
      </c>
      <c r="C327">
        <f>VLOOKUP(B327, '[2]Lat Long'!$B:$D,2,0)</f>
        <v>42.886446799999902</v>
      </c>
      <c r="D327">
        <f>VLOOKUP(B327, '[2]Lat Long'!$B:$D,3,0)</f>
        <v>-78.878368899999998</v>
      </c>
      <c r="E327">
        <v>4.8773004530518948E-3</v>
      </c>
      <c r="F327" s="1">
        <v>554307.75</v>
      </c>
      <c r="L327" s="7"/>
    </row>
    <row r="328" spans="1:12" x14ac:dyDescent="0.2">
      <c r="A328">
        <v>327</v>
      </c>
      <c r="B328" s="1" t="s">
        <v>809</v>
      </c>
      <c r="C328">
        <f>VLOOKUP(B328, '[2]Lat Long'!$B:$D,2,0)</f>
        <v>39.158168000000003</v>
      </c>
      <c r="D328">
        <f>VLOOKUP(B328, '[2]Lat Long'!$B:$D,3,0)</f>
        <v>-75.524368199999998</v>
      </c>
      <c r="E328">
        <v>9.9485375401950804E-4</v>
      </c>
      <c r="F328" s="1">
        <v>113065.65000000001</v>
      </c>
      <c r="L328" s="7"/>
    </row>
    <row r="329" spans="1:12" x14ac:dyDescent="0.2">
      <c r="A329">
        <v>328</v>
      </c>
      <c r="B329" s="1" t="s">
        <v>810</v>
      </c>
      <c r="C329">
        <f>VLOOKUP(B329, '[2]Lat Long'!$B:$D,2,0)</f>
        <v>40.253829099999997</v>
      </c>
      <c r="D329">
        <f>VLOOKUP(B329, '[2]Lat Long'!$B:$D,3,0)</f>
        <v>-76.802242799999902</v>
      </c>
      <c r="E329">
        <v>2.5927166087392826E-3</v>
      </c>
      <c r="F329" s="1">
        <v>294663.60000000003</v>
      </c>
      <c r="L329" s="7"/>
    </row>
    <row r="330" spans="1:12" x14ac:dyDescent="0.2">
      <c r="A330">
        <v>329</v>
      </c>
      <c r="B330" s="1" t="s">
        <v>811</v>
      </c>
      <c r="C330">
        <f>VLOOKUP(B330, '[2]Lat Long'!$B:$D,2,0)</f>
        <v>43.372863500000001</v>
      </c>
      <c r="D330">
        <f>VLOOKUP(B330, '[2]Lat Long'!$B:$D,3,0)</f>
        <v>-72.337874399999905</v>
      </c>
      <c r="E330">
        <v>6.6351828081833764E-4</v>
      </c>
      <c r="F330" s="1">
        <v>75409.2</v>
      </c>
      <c r="L330" s="7"/>
    </row>
    <row r="331" spans="1:12" x14ac:dyDescent="0.2">
      <c r="A331">
        <v>330</v>
      </c>
      <c r="B331" s="1" t="s">
        <v>812</v>
      </c>
      <c r="C331">
        <f>VLOOKUP(B331, '[2]Lat Long'!$B:$D,2,0)</f>
        <v>40.217053399999998</v>
      </c>
      <c r="D331">
        <f>VLOOKUP(B331, '[2]Lat Long'!$B:$D,3,0)</f>
        <v>-74.7429384</v>
      </c>
      <c r="E331">
        <v>2.3358495562337427E-2</v>
      </c>
      <c r="F331" s="1">
        <v>2654705.25</v>
      </c>
      <c r="L331" s="7"/>
    </row>
    <row r="332" spans="1:12" x14ac:dyDescent="0.2">
      <c r="A332">
        <v>331</v>
      </c>
      <c r="B332" s="1" t="s">
        <v>813</v>
      </c>
      <c r="C332">
        <f>VLOOKUP(B332, '[2]Lat Long'!$B:$D,2,0)</f>
        <v>34.228431200000003</v>
      </c>
      <c r="D332">
        <f>VLOOKUP(B332, '[2]Lat Long'!$B:$D,3,0)</f>
        <v>-92.003195500000004</v>
      </c>
      <c r="E332">
        <v>6.0547983282915549E-4</v>
      </c>
      <c r="F332" s="1">
        <v>68813.100000000006</v>
      </c>
      <c r="L332" s="7"/>
    </row>
    <row r="333" spans="1:12" x14ac:dyDescent="0.2">
      <c r="A333">
        <v>332</v>
      </c>
      <c r="B333" s="1" t="s">
        <v>814</v>
      </c>
      <c r="C333">
        <f>VLOOKUP(B333, '[2]Lat Long'!$B:$D,2,0)</f>
        <v>42.450084500000003</v>
      </c>
      <c r="D333">
        <f>VLOOKUP(B333, '[2]Lat Long'!$B:$D,3,0)</f>
        <v>-73.245382399999897</v>
      </c>
      <c r="E333">
        <v>5.5176516606552848E-4</v>
      </c>
      <c r="F333" s="1">
        <v>62708.4</v>
      </c>
      <c r="L333" s="7"/>
    </row>
    <row r="334" spans="1:12" x14ac:dyDescent="0.2">
      <c r="A334">
        <v>333</v>
      </c>
      <c r="B334" s="1" t="s">
        <v>815</v>
      </c>
      <c r="C334">
        <f>VLOOKUP(B334, '[2]Lat Long'!$B:$D,2,0)</f>
        <v>40.685645600000001</v>
      </c>
      <c r="D334">
        <f>VLOOKUP(B334, '[2]Lat Long'!$B:$D,3,0)</f>
        <v>-76.195498999999899</v>
      </c>
      <c r="E334">
        <v>6.0416131712575825E-4</v>
      </c>
      <c r="F334" s="1">
        <v>68663.25</v>
      </c>
      <c r="L334" s="7"/>
    </row>
    <row r="335" spans="1:12" x14ac:dyDescent="0.2">
      <c r="A335">
        <v>334</v>
      </c>
      <c r="B335" s="1" t="s">
        <v>816</v>
      </c>
      <c r="C335">
        <f>VLOOKUP(B335, '[2]Lat Long'!$B:$D,2,0)</f>
        <v>40.335648299999903</v>
      </c>
      <c r="D335">
        <f>VLOOKUP(B335, '[2]Lat Long'!$B:$D,3,0)</f>
        <v>-75.9268746999999</v>
      </c>
      <c r="E335">
        <v>1.3324650452083201E-3</v>
      </c>
      <c r="F335" s="1">
        <v>151435.35</v>
      </c>
      <c r="L335" s="7"/>
    </row>
    <row r="336" spans="1:12" x14ac:dyDescent="0.2">
      <c r="A336">
        <v>335</v>
      </c>
      <c r="B336" s="1" t="s">
        <v>817</v>
      </c>
      <c r="C336">
        <f>VLOOKUP(B336, '[2]Lat Long'!$B:$D,2,0)</f>
        <v>43.161029999999997</v>
      </c>
      <c r="D336">
        <f>VLOOKUP(B336, '[2]Lat Long'!$B:$D,3,0)</f>
        <v>-77.610921899999994</v>
      </c>
      <c r="E336">
        <v>4.4305414024641328E-3</v>
      </c>
      <c r="F336" s="1">
        <v>503533.35000000003</v>
      </c>
      <c r="L336" s="7"/>
    </row>
    <row r="337" spans="1:12" x14ac:dyDescent="0.2">
      <c r="A337">
        <v>336</v>
      </c>
      <c r="B337" s="1" t="s">
        <v>818</v>
      </c>
      <c r="C337">
        <f>VLOOKUP(B337, '[2]Lat Long'!$B:$D,2,0)</f>
        <v>42.204258600000003</v>
      </c>
      <c r="D337">
        <f>VLOOKUP(B337, '[2]Lat Long'!$B:$D,3,0)</f>
        <v>-72.616200899999896</v>
      </c>
      <c r="E337">
        <v>2.6646291679137627E-3</v>
      </c>
      <c r="F337" s="1">
        <v>302836.5</v>
      </c>
      <c r="L337" s="7"/>
    </row>
    <row r="338" spans="1:12" x14ac:dyDescent="0.2">
      <c r="A338">
        <v>337</v>
      </c>
      <c r="B338" s="1" t="s">
        <v>819</v>
      </c>
      <c r="C338">
        <f>VLOOKUP(B338, '[2]Lat Long'!$B:$D,2,0)</f>
        <v>40.793394900000003</v>
      </c>
      <c r="D338">
        <f>VLOOKUP(B338, '[2]Lat Long'!$B:$D,3,0)</f>
        <v>-77.860001199999999</v>
      </c>
      <c r="E338">
        <v>4.9013148606828392E-4</v>
      </c>
      <c r="F338" s="1">
        <v>55703.700000000004</v>
      </c>
      <c r="L338" s="7"/>
    </row>
    <row r="339" spans="1:12" x14ac:dyDescent="0.2">
      <c r="A339">
        <v>338</v>
      </c>
      <c r="B339" s="1" t="s">
        <v>820</v>
      </c>
      <c r="C339">
        <f>VLOOKUP(B339, '[2]Lat Long'!$B:$D,2,0)</f>
        <v>40.788974600000003</v>
      </c>
      <c r="D339">
        <f>VLOOKUP(B339, '[2]Lat Long'!$B:$D,3,0)</f>
        <v>-76.558847299999996</v>
      </c>
      <c r="E339">
        <v>7.4186107873851497E-4</v>
      </c>
      <c r="F339" s="1">
        <v>84312.900000000009</v>
      </c>
      <c r="L339" s="7"/>
    </row>
    <row r="340" spans="1:12" x14ac:dyDescent="0.2">
      <c r="A340">
        <v>339</v>
      </c>
      <c r="B340" s="1" t="s">
        <v>821</v>
      </c>
      <c r="C340">
        <f>VLOOKUP(B340, '[2]Lat Long'!$B:$D,2,0)</f>
        <v>37.687176099999903</v>
      </c>
      <c r="D340">
        <f>VLOOKUP(B340, '[2]Lat Long'!$B:$D,3,0)</f>
        <v>-97.330053000000007</v>
      </c>
      <c r="E340">
        <v>2.3657814465035082E-3</v>
      </c>
      <c r="F340" s="1">
        <v>268872.3</v>
      </c>
      <c r="L340" s="7"/>
    </row>
    <row r="341" spans="1:12" x14ac:dyDescent="0.2">
      <c r="A341">
        <v>340</v>
      </c>
      <c r="B341" s="1" t="s">
        <v>822</v>
      </c>
      <c r="C341">
        <f>VLOOKUP(B341, '[2]Lat Long'!$B:$D,2,0)</f>
        <v>41.2411897</v>
      </c>
      <c r="D341">
        <f>VLOOKUP(B341, '[2]Lat Long'!$B:$D,3,0)</f>
        <v>-77.0010786</v>
      </c>
      <c r="E341">
        <v>6.4142423389654507E-4</v>
      </c>
      <c r="F341" s="1">
        <v>72898.2</v>
      </c>
      <c r="L341" s="7"/>
    </row>
    <row r="342" spans="1:12" x14ac:dyDescent="0.2">
      <c r="A342">
        <v>341</v>
      </c>
      <c r="B342" s="1" t="s">
        <v>823</v>
      </c>
      <c r="C342">
        <f>VLOOKUP(B342, '[2]Lat Long'!$B:$D,2,0)</f>
        <v>39.800655300000003</v>
      </c>
      <c r="D342">
        <f>VLOOKUP(B342, '[2]Lat Long'!$B:$D,3,0)</f>
        <v>-76.983035799999897</v>
      </c>
      <c r="E342">
        <v>1.6544719208202892E-3</v>
      </c>
      <c r="F342" s="1">
        <v>188031.6</v>
      </c>
      <c r="L342" s="7"/>
    </row>
    <row r="343" spans="1:12" x14ac:dyDescent="0.2">
      <c r="A343">
        <v>342</v>
      </c>
      <c r="B343" s="1" t="s">
        <v>824</v>
      </c>
      <c r="C343">
        <f>VLOOKUP(B343, '[2]Lat Long'!$B:$D,2,0)</f>
        <v>34.774531000000003</v>
      </c>
      <c r="D343">
        <f>VLOOKUP(B343, '[2]Lat Long'!$B:$D,3,0)</f>
        <v>-96.678344899999999</v>
      </c>
      <c r="E343">
        <v>2.0857493005363282E-4</v>
      </c>
      <c r="F343" s="1">
        <v>23704.65</v>
      </c>
      <c r="L343" s="7"/>
    </row>
    <row r="344" spans="1:12" x14ac:dyDescent="0.2">
      <c r="A344">
        <v>343</v>
      </c>
      <c r="B344" s="1" t="s">
        <v>825</v>
      </c>
      <c r="C344">
        <f>VLOOKUP(B344, '[2]Lat Long'!$B:$D,2,0)</f>
        <v>34.174261100000003</v>
      </c>
      <c r="D344">
        <f>VLOOKUP(B344, '[2]Lat Long'!$B:$D,3,0)</f>
        <v>-97.143625400000005</v>
      </c>
      <c r="E344">
        <v>3.3251540617297928E-4</v>
      </c>
      <c r="F344" s="1">
        <v>37790.550000000003</v>
      </c>
      <c r="L344" s="7"/>
    </row>
    <row r="345" spans="1:12" x14ac:dyDescent="0.2">
      <c r="A345">
        <v>344</v>
      </c>
      <c r="B345" s="1" t="s">
        <v>826</v>
      </c>
      <c r="C345">
        <f>VLOOKUP(B345, '[2]Lat Long'!$B:$D,2,0)</f>
        <v>46.285690700000004</v>
      </c>
      <c r="D345">
        <f>VLOOKUP(B345, '[2]Lat Long'!$B:$D,3,0)</f>
        <v>-119.284462099999</v>
      </c>
      <c r="E345">
        <v>5.9405665623966236E-4</v>
      </c>
      <c r="F345" s="1">
        <v>67514.850000000006</v>
      </c>
      <c r="L345" s="7"/>
    </row>
    <row r="346" spans="1:12" x14ac:dyDescent="0.2">
      <c r="A346">
        <v>345</v>
      </c>
      <c r="B346" s="1" t="s">
        <v>827</v>
      </c>
      <c r="C346">
        <f>VLOOKUP(B346, '[2]Lat Long'!$B:$D,2,0)</f>
        <v>34.933429799999999</v>
      </c>
      <c r="D346">
        <f>VLOOKUP(B346, '[2]Lat Long'!$B:$D,3,0)</f>
        <v>-95.769713099999905</v>
      </c>
      <c r="E346">
        <v>2.0159431988819905E-4</v>
      </c>
      <c r="F346" s="1">
        <v>22911.3</v>
      </c>
      <c r="L346" s="7"/>
    </row>
    <row r="347" spans="1:12" x14ac:dyDescent="0.2">
      <c r="A347">
        <v>346</v>
      </c>
      <c r="B347" s="1" t="s">
        <v>828</v>
      </c>
      <c r="C347">
        <f>VLOOKUP(B347, '[2]Lat Long'!$B:$D,2,0)</f>
        <v>33.660938899999998</v>
      </c>
      <c r="D347">
        <f>VLOOKUP(B347, '[2]Lat Long'!$B:$D,3,0)</f>
        <v>-95.555513000000005</v>
      </c>
      <c r="E347">
        <v>3.5406700068826917E-4</v>
      </c>
      <c r="F347" s="1">
        <v>40239.9</v>
      </c>
      <c r="L347" s="7"/>
    </row>
    <row r="348" spans="1:12" x14ac:dyDescent="0.2">
      <c r="A348">
        <v>347</v>
      </c>
      <c r="B348" s="1" t="s">
        <v>829</v>
      </c>
      <c r="C348">
        <f>VLOOKUP(B348, '[2]Lat Long'!$B:$D,2,0)</f>
        <v>35.3732921</v>
      </c>
      <c r="D348">
        <f>VLOOKUP(B348, '[2]Lat Long'!$B:$D,3,0)</f>
        <v>-119.018712499999</v>
      </c>
      <c r="E348">
        <v>2.1519007775833514E-3</v>
      </c>
      <c r="F348" s="1">
        <v>244564.65</v>
      </c>
      <c r="L348" s="7"/>
    </row>
    <row r="349" spans="1:12" x14ac:dyDescent="0.2">
      <c r="A349">
        <v>348</v>
      </c>
      <c r="B349" s="1" t="s">
        <v>830</v>
      </c>
      <c r="C349">
        <f>VLOOKUP(B349, '[2]Lat Long'!$B:$D,2,0)</f>
        <v>43.618710199999903</v>
      </c>
      <c r="D349">
        <f>VLOOKUP(B349, '[2]Lat Long'!$B:$D,3,0)</f>
        <v>-116.2146068</v>
      </c>
      <c r="E349">
        <v>1.6491463844206813E-3</v>
      </c>
      <c r="F349" s="1">
        <v>187426.35</v>
      </c>
      <c r="L349" s="7"/>
    </row>
    <row r="350" spans="1:12" x14ac:dyDescent="0.2">
      <c r="A350">
        <v>349</v>
      </c>
      <c r="B350" s="1" t="s">
        <v>831</v>
      </c>
      <c r="C350">
        <f>VLOOKUP(B350, '[2]Lat Long'!$B:$D,2,0)</f>
        <v>40.8020712</v>
      </c>
      <c r="D350">
        <f>VLOOKUP(B350, '[2]Lat Long'!$B:$D,3,0)</f>
        <v>-124.16367289999999</v>
      </c>
      <c r="E350">
        <v>5.6453853441135334E-4</v>
      </c>
      <c r="F350" s="1">
        <v>64160.1</v>
      </c>
      <c r="L350" s="7"/>
    </row>
    <row r="351" spans="1:12" x14ac:dyDescent="0.2">
      <c r="A351">
        <v>350</v>
      </c>
      <c r="B351" s="1" t="s">
        <v>832</v>
      </c>
      <c r="C351">
        <f>VLOOKUP(B351, '[2]Lat Long'!$B:$D,2,0)</f>
        <v>36.746842200000003</v>
      </c>
      <c r="D351">
        <f>VLOOKUP(B351, '[2]Lat Long'!$B:$D,3,0)</f>
        <v>-119.7725868</v>
      </c>
      <c r="E351">
        <v>2.9917240095283311E-3</v>
      </c>
      <c r="F351" s="1">
        <v>340011</v>
      </c>
      <c r="L351" s="7"/>
    </row>
    <row r="352" spans="1:12" x14ac:dyDescent="0.2">
      <c r="A352">
        <v>351</v>
      </c>
      <c r="B352" s="1" t="s">
        <v>833</v>
      </c>
      <c r="C352">
        <f>VLOOKUP(B352, '[2]Lat Long'!$B:$D,2,0)</f>
        <v>46.732387499999902</v>
      </c>
      <c r="D352">
        <f>VLOOKUP(B352, '[2]Lat Long'!$B:$D,3,0)</f>
        <v>-117.0001651</v>
      </c>
      <c r="E352">
        <v>4.3565659403422961E-4</v>
      </c>
      <c r="F352" s="1">
        <v>49512.6</v>
      </c>
      <c r="L352" s="7"/>
    </row>
    <row r="353" spans="1:12" x14ac:dyDescent="0.2">
      <c r="A353">
        <v>352</v>
      </c>
      <c r="B353" s="1" t="s">
        <v>834</v>
      </c>
      <c r="C353">
        <f>VLOOKUP(B353, '[2]Lat Long'!$B:$D,2,0)</f>
        <v>41.736980299999999</v>
      </c>
      <c r="D353">
        <f>VLOOKUP(B353, '[2]Lat Long'!$B:$D,3,0)</f>
        <v>-111.8338359</v>
      </c>
      <c r="E353">
        <v>3.1444421797386431E-4</v>
      </c>
      <c r="F353" s="1">
        <v>35736.75</v>
      </c>
      <c r="L353" s="7"/>
    </row>
    <row r="354" spans="1:12" x14ac:dyDescent="0.2">
      <c r="A354">
        <v>353</v>
      </c>
      <c r="B354" s="1" t="s">
        <v>835</v>
      </c>
      <c r="C354">
        <f>VLOOKUP(B354, '[2]Lat Long'!$B:$D,2,0)</f>
        <v>37.302163200000003</v>
      </c>
      <c r="D354">
        <f>VLOOKUP(B354, '[2]Lat Long'!$B:$D,3,0)</f>
        <v>-120.4829677</v>
      </c>
      <c r="E354">
        <v>7.6301672259212398E-4</v>
      </c>
      <c r="F354" s="1">
        <v>86717.25</v>
      </c>
      <c r="L354" s="7"/>
    </row>
    <row r="355" spans="1:12" x14ac:dyDescent="0.2">
      <c r="A355">
        <v>354</v>
      </c>
      <c r="B355" s="1" t="s">
        <v>836</v>
      </c>
      <c r="C355">
        <f>VLOOKUP(B355, '[2]Lat Long'!$B:$D,2,0)</f>
        <v>37.639097199999902</v>
      </c>
      <c r="D355">
        <f>VLOOKUP(B355, '[2]Lat Long'!$B:$D,3,0)</f>
        <v>-120.996878199999</v>
      </c>
      <c r="E355">
        <v>1.6589461632972829E-3</v>
      </c>
      <c r="F355" s="1">
        <v>188540.1</v>
      </c>
      <c r="L355" s="7"/>
    </row>
    <row r="356" spans="1:12" x14ac:dyDescent="0.2">
      <c r="A356">
        <v>355</v>
      </c>
      <c r="B356" s="1" t="s">
        <v>837</v>
      </c>
      <c r="C356">
        <f>VLOOKUP(B356, '[2]Lat Long'!$B:$D,2,0)</f>
        <v>40.296897899999998</v>
      </c>
      <c r="D356">
        <f>VLOOKUP(B356, '[2]Lat Long'!$B:$D,3,0)</f>
        <v>-111.69464749999899</v>
      </c>
      <c r="E356">
        <v>1.0667187991145863E-3</v>
      </c>
      <c r="F356" s="1">
        <v>121233.15000000001</v>
      </c>
      <c r="L356" s="7"/>
    </row>
    <row r="357" spans="1:12" x14ac:dyDescent="0.2">
      <c r="A357">
        <v>356</v>
      </c>
      <c r="B357" s="1" t="s">
        <v>838</v>
      </c>
      <c r="C357">
        <f>VLOOKUP(B357, '[2]Lat Long'!$B:$D,2,0)</f>
        <v>40.586539600000002</v>
      </c>
      <c r="D357">
        <f>VLOOKUP(B357, '[2]Lat Long'!$B:$D,3,0)</f>
        <v>-122.3916754</v>
      </c>
      <c r="E357">
        <v>1.0027648482398919E-3</v>
      </c>
      <c r="F357" s="1">
        <v>113964.75000000001</v>
      </c>
      <c r="L357" s="7"/>
    </row>
    <row r="358" spans="1:12" x14ac:dyDescent="0.2">
      <c r="A358">
        <v>357</v>
      </c>
      <c r="B358" s="1" t="s">
        <v>839</v>
      </c>
      <c r="C358">
        <f>VLOOKUP(B358, '[2]Lat Long'!$B:$D,2,0)</f>
        <v>39.529632900000003</v>
      </c>
      <c r="D358">
        <f>VLOOKUP(B358, '[2]Lat Long'!$B:$D,3,0)</f>
        <v>-119.8138027</v>
      </c>
      <c r="E358">
        <v>1.7393281071251168E-3</v>
      </c>
      <c r="F358" s="1">
        <v>197675.55000000002</v>
      </c>
      <c r="L358" s="7"/>
    </row>
    <row r="359" spans="1:12" x14ac:dyDescent="0.2">
      <c r="A359">
        <v>358</v>
      </c>
      <c r="B359" s="1" t="s">
        <v>840</v>
      </c>
      <c r="C359">
        <f>VLOOKUP(B359, '[2]Lat Long'!$B:$D,2,0)</f>
        <v>41.222999999999999</v>
      </c>
      <c r="D359">
        <f>VLOOKUP(B359, '[2]Lat Long'!$B:$D,3,0)</f>
        <v>-111.9738304</v>
      </c>
      <c r="E359">
        <v>5.1791732375173908E-3</v>
      </c>
      <c r="F359" s="1">
        <v>588615.75</v>
      </c>
      <c r="L359" s="7"/>
    </row>
    <row r="360" spans="1:12" x14ac:dyDescent="0.2">
      <c r="A360">
        <v>359</v>
      </c>
      <c r="B360" s="1" t="s">
        <v>841</v>
      </c>
      <c r="C360">
        <f>VLOOKUP(B360, '[2]Lat Long'!$B:$D,2,0)</f>
        <v>36.327450200000001</v>
      </c>
      <c r="D360">
        <f>VLOOKUP(B360, '[2]Lat Long'!$B:$D,3,0)</f>
        <v>-119.64568439999999</v>
      </c>
      <c r="E360">
        <v>1.6368204403225557E-3</v>
      </c>
      <c r="F360" s="1">
        <v>186025.5</v>
      </c>
      <c r="L360" s="7"/>
    </row>
    <row r="361" spans="1:12" x14ac:dyDescent="0.2">
      <c r="A361">
        <v>360</v>
      </c>
      <c r="B361" s="1" t="s">
        <v>842</v>
      </c>
      <c r="C361">
        <f>VLOOKUP(B361, '[2]Lat Long'!$B:$D,2,0)</f>
        <v>38.349819500000002</v>
      </c>
      <c r="D361">
        <f>VLOOKUP(B361, '[2]Lat Long'!$B:$D,3,0)</f>
        <v>-81.6326234</v>
      </c>
      <c r="E361">
        <v>1.9060550117456982E-3</v>
      </c>
      <c r="F361" s="1">
        <v>216624.15</v>
      </c>
      <c r="L361" s="7"/>
    </row>
    <row r="362" spans="1:12" x14ac:dyDescent="0.2">
      <c r="A362">
        <v>361</v>
      </c>
      <c r="B362" s="1" t="s">
        <v>843</v>
      </c>
      <c r="C362">
        <f>VLOOKUP(B362, '[2]Lat Long'!$B:$D,2,0)</f>
        <v>40.037875499999998</v>
      </c>
      <c r="D362">
        <f>VLOOKUP(B362, '[2]Lat Long'!$B:$D,3,0)</f>
        <v>-76.305514399999893</v>
      </c>
      <c r="E362">
        <v>1.6741665067322956E-3</v>
      </c>
      <c r="F362" s="1">
        <v>190269.9</v>
      </c>
      <c r="L362" s="7"/>
    </row>
    <row r="363" spans="1:12" x14ac:dyDescent="0.2">
      <c r="A363">
        <v>362</v>
      </c>
      <c r="B363" s="1" t="s">
        <v>844</v>
      </c>
      <c r="C363">
        <f>VLOOKUP(B363, '[2]Lat Long'!$B:$D,2,0)</f>
        <v>37.275280000000002</v>
      </c>
      <c r="D363">
        <f>VLOOKUP(B363, '[2]Lat Long'!$B:$D,3,0)</f>
        <v>-107.88006669999901</v>
      </c>
      <c r="E363">
        <v>6.4451264905765579E-4</v>
      </c>
      <c r="F363" s="1">
        <v>73249.2</v>
      </c>
      <c r="L363" s="7"/>
    </row>
    <row r="364" spans="1:12" x14ac:dyDescent="0.2">
      <c r="A364">
        <v>363</v>
      </c>
      <c r="B364" s="1" t="s">
        <v>845</v>
      </c>
      <c r="C364">
        <f>VLOOKUP(B364, '[2]Lat Long'!$B:$D,2,0)</f>
        <v>35.528078299999997</v>
      </c>
      <c r="D364">
        <f>VLOOKUP(B364, '[2]Lat Long'!$B:$D,3,0)</f>
        <v>-108.742584299999</v>
      </c>
      <c r="E364">
        <v>4.8415659058351955E-4</v>
      </c>
      <c r="F364" s="1">
        <v>55024.65</v>
      </c>
      <c r="L364" s="7"/>
    </row>
    <row r="365" spans="1:12" x14ac:dyDescent="0.2">
      <c r="A365">
        <v>364</v>
      </c>
      <c r="B365" s="1" t="s">
        <v>846</v>
      </c>
      <c r="C365">
        <f>VLOOKUP(B365, '[2]Lat Long'!$B:$D,2,0)</f>
        <v>36.229793600000001</v>
      </c>
      <c r="D365">
        <f>VLOOKUP(B365, '[2]Lat Long'!$B:$D,3,0)</f>
        <v>-93.107676499999997</v>
      </c>
      <c r="E365">
        <v>2.948209031809603E-4</v>
      </c>
      <c r="F365" s="1">
        <v>33506.550000000003</v>
      </c>
      <c r="L365" s="7"/>
    </row>
    <row r="366" spans="1:12" x14ac:dyDescent="0.2">
      <c r="A366">
        <v>365</v>
      </c>
      <c r="B366" s="1" t="s">
        <v>847</v>
      </c>
      <c r="C366">
        <f>VLOOKUP(B366, '[2]Lat Long'!$B:$D,2,0)</f>
        <v>34.5037004</v>
      </c>
      <c r="D366">
        <f>VLOOKUP(B366, '[2]Lat Long'!$B:$D,3,0)</f>
        <v>-93.055179499999994</v>
      </c>
      <c r="E366">
        <v>4.6500049757139899E-4</v>
      </c>
      <c r="F366" s="1">
        <v>52847.55</v>
      </c>
      <c r="L366" s="7"/>
    </row>
    <row r="367" spans="1:12" x14ac:dyDescent="0.2">
      <c r="A367">
        <v>366</v>
      </c>
      <c r="B367" s="1" t="s">
        <v>848</v>
      </c>
      <c r="C367">
        <f>VLOOKUP(B367, '[2]Lat Long'!$B:$D,2,0)</f>
        <v>35.278417300000001</v>
      </c>
      <c r="D367">
        <f>VLOOKUP(B367, '[2]Lat Long'!$B:$D,3,0)</f>
        <v>-93.133785599999996</v>
      </c>
      <c r="E367">
        <v>3.2413709017181208E-4</v>
      </c>
      <c r="F367" s="1">
        <v>36838.35</v>
      </c>
      <c r="L367" s="7"/>
    </row>
    <row r="368" spans="1:12" x14ac:dyDescent="0.2">
      <c r="A368">
        <v>367</v>
      </c>
      <c r="B368" s="1" t="s">
        <v>849</v>
      </c>
      <c r="C368">
        <f>VLOOKUP(B368, '[2]Lat Long'!$B:$D,2,0)</f>
        <v>37.096527799999997</v>
      </c>
      <c r="D368">
        <f>VLOOKUP(B368, '[2]Lat Long'!$B:$D,3,0)</f>
        <v>-113.56841639999899</v>
      </c>
      <c r="E368">
        <v>3.2968039943534429E-4</v>
      </c>
      <c r="F368" s="1">
        <v>37468.35</v>
      </c>
      <c r="L368" s="7"/>
    </row>
    <row r="369" spans="1:12" x14ac:dyDescent="0.2">
      <c r="A369">
        <v>368</v>
      </c>
      <c r="B369" s="1" t="s">
        <v>850</v>
      </c>
      <c r="C369">
        <f>VLOOKUP(B369, '[2]Lat Long'!$B:$D,2,0)</f>
        <v>32.352645600000002</v>
      </c>
      <c r="D369">
        <f>VLOOKUP(B369, '[2]Lat Long'!$B:$D,3,0)</f>
        <v>-90.877882</v>
      </c>
      <c r="E369">
        <v>2.3460076704591651E-4</v>
      </c>
      <c r="F369" s="1">
        <v>26662.5</v>
      </c>
      <c r="L369" s="7"/>
    </row>
    <row r="370" spans="1:12" x14ac:dyDescent="0.2">
      <c r="A370">
        <v>369</v>
      </c>
      <c r="B370" s="1" t="s">
        <v>851</v>
      </c>
      <c r="C370">
        <f>VLOOKUP(B370, '[2]Lat Long'!$B:$D,2,0)</f>
        <v>44.801182099999998</v>
      </c>
      <c r="D370">
        <f>VLOOKUP(B370, '[2]Lat Long'!$B:$D,3,0)</f>
        <v>-68.777813799999905</v>
      </c>
      <c r="E370">
        <v>1.2545221574564406E-3</v>
      </c>
      <c r="F370" s="1">
        <v>142577.1</v>
      </c>
      <c r="L370" s="7"/>
    </row>
    <row r="371" spans="1:12" x14ac:dyDescent="0.2">
      <c r="A371">
        <v>370</v>
      </c>
      <c r="B371" s="1" t="s">
        <v>852</v>
      </c>
      <c r="C371">
        <f>VLOOKUP(B371, '[2]Lat Long'!$B:$D,2,0)</f>
        <v>44.475882499999997</v>
      </c>
      <c r="D371">
        <f>VLOOKUP(B371, '[2]Lat Long'!$B:$D,3,0)</f>
        <v>-73.212071999999907</v>
      </c>
      <c r="E371">
        <v>1.4615647584493685E-3</v>
      </c>
      <c r="F371" s="1">
        <v>166107.6</v>
      </c>
      <c r="L371" s="7"/>
    </row>
    <row r="372" spans="1:12" x14ac:dyDescent="0.2">
      <c r="A372">
        <v>371</v>
      </c>
      <c r="B372" s="1" t="s">
        <v>853</v>
      </c>
      <c r="C372">
        <f>VLOOKUP(B372, '[2]Lat Long'!$B:$D,2,0)</f>
        <v>42.3278477</v>
      </c>
      <c r="D372">
        <f>VLOOKUP(B372, '[2]Lat Long'!$B:$D,3,0)</f>
        <v>-77.661102499999899</v>
      </c>
      <c r="E372">
        <v>1.2473950455461848E-3</v>
      </c>
      <c r="F372" s="1">
        <v>141767.1</v>
      </c>
      <c r="L372" s="7"/>
    </row>
    <row r="373" spans="1:12" x14ac:dyDescent="0.2">
      <c r="A373">
        <v>372</v>
      </c>
      <c r="B373" s="1" t="s">
        <v>854</v>
      </c>
      <c r="C373">
        <f>VLOOKUP(B373, '[2]Lat Long'!$B:$D,2,0)</f>
        <v>44.097850899999997</v>
      </c>
      <c r="D373">
        <f>VLOOKUP(B373, '[2]Lat Long'!$B:$D,3,0)</f>
        <v>-70.231165499999904</v>
      </c>
      <c r="E373">
        <v>8.7781073842664234E-4</v>
      </c>
      <c r="F373" s="1">
        <v>99763.650000000009</v>
      </c>
      <c r="L373" s="7"/>
    </row>
    <row r="374" spans="1:12" x14ac:dyDescent="0.2">
      <c r="A374">
        <v>373</v>
      </c>
      <c r="B374" s="1" t="s">
        <v>855</v>
      </c>
      <c r="C374">
        <f>VLOOKUP(B374, '[2]Lat Long'!$B:$D,2,0)</f>
        <v>42.878134500000002</v>
      </c>
      <c r="D374">
        <f>VLOOKUP(B374, '[2]Lat Long'!$B:$D,3,0)</f>
        <v>-73.196774099999899</v>
      </c>
      <c r="E374">
        <v>3.879801748612358E-4</v>
      </c>
      <c r="F374" s="1">
        <v>44094.15</v>
      </c>
      <c r="L374" s="7"/>
    </row>
    <row r="375" spans="1:12" x14ac:dyDescent="0.2">
      <c r="A375">
        <v>374</v>
      </c>
      <c r="B375" s="1" t="s">
        <v>856</v>
      </c>
      <c r="C375">
        <f>VLOOKUP(B375, '[2]Lat Long'!$B:$D,2,0)</f>
        <v>44.310624099999998</v>
      </c>
      <c r="D375">
        <f>VLOOKUP(B375, '[2]Lat Long'!$B:$D,3,0)</f>
        <v>-69.779489699999999</v>
      </c>
      <c r="E375">
        <v>6.559754207133171E-4</v>
      </c>
      <c r="F375" s="1">
        <v>74551.95</v>
      </c>
      <c r="L375" s="7"/>
    </row>
    <row r="376" spans="1:12" x14ac:dyDescent="0.2">
      <c r="A376">
        <v>375</v>
      </c>
      <c r="B376" s="1" t="s">
        <v>857</v>
      </c>
      <c r="C376">
        <f>VLOOKUP(B376, '[2]Lat Long'!$B:$D,2,0)</f>
        <v>32.448736400000001</v>
      </c>
      <c r="D376">
        <f>VLOOKUP(B376, '[2]Lat Long'!$B:$D,3,0)</f>
        <v>-99.733143900000002</v>
      </c>
      <c r="E376">
        <v>1.0024441282039302E-3</v>
      </c>
      <c r="F376" s="1">
        <v>113928.29999999999</v>
      </c>
      <c r="L376" s="7"/>
    </row>
    <row r="377" spans="1:12" x14ac:dyDescent="0.2">
      <c r="A377">
        <v>376</v>
      </c>
      <c r="B377" s="1" t="s">
        <v>858</v>
      </c>
      <c r="C377">
        <f>VLOOKUP(B377, '[2]Lat Long'!$B:$D,2,0)</f>
        <v>32.250397900000003</v>
      </c>
      <c r="D377">
        <f>VLOOKUP(B377, '[2]Lat Long'!$B:$D,3,0)</f>
        <v>-101.478735499999</v>
      </c>
      <c r="E377">
        <v>1.3695537436879672E-4</v>
      </c>
      <c r="F377" s="1">
        <v>15565.050000000001</v>
      </c>
      <c r="L377" s="7"/>
    </row>
    <row r="378" spans="1:12" x14ac:dyDescent="0.2">
      <c r="A378">
        <v>377</v>
      </c>
      <c r="B378" s="1" t="s">
        <v>859</v>
      </c>
      <c r="C378">
        <f>VLOOKUP(B378, '[2]Lat Long'!$B:$D,2,0)</f>
        <v>33.577863100000002</v>
      </c>
      <c r="D378">
        <f>VLOOKUP(B378, '[2]Lat Long'!$B:$D,3,0)</f>
        <v>-101.8551665</v>
      </c>
      <c r="E378">
        <v>1.5556941092507619E-3</v>
      </c>
      <c r="F378" s="1">
        <v>176805.45</v>
      </c>
      <c r="L378" s="7"/>
    </row>
    <row r="379" spans="1:12" x14ac:dyDescent="0.2">
      <c r="A379">
        <v>378</v>
      </c>
      <c r="B379" s="1" t="s">
        <v>860</v>
      </c>
      <c r="C379">
        <f>VLOOKUP(B379, '[2]Lat Long'!$B:$D,2,0)</f>
        <v>31.997345599999999</v>
      </c>
      <c r="D379">
        <f>VLOOKUP(B379, '[2]Lat Long'!$B:$D,3,0)</f>
        <v>-102.077914599999</v>
      </c>
      <c r="E379">
        <v>4.4175027471749818E-4</v>
      </c>
      <c r="F379" s="1">
        <v>50205.15</v>
      </c>
      <c r="L379" s="7"/>
    </row>
    <row r="380" spans="1:12" x14ac:dyDescent="0.2">
      <c r="A380">
        <v>379</v>
      </c>
      <c r="B380" s="1" t="s">
        <v>861</v>
      </c>
      <c r="C380">
        <f>VLOOKUP(B380, '[2]Lat Long'!$B:$D,2,0)</f>
        <v>31.845681599999999</v>
      </c>
      <c r="D380">
        <f>VLOOKUP(B380, '[2]Lat Long'!$B:$D,3,0)</f>
        <v>-102.3676431</v>
      </c>
      <c r="E380">
        <v>8.4503790215931652E-4</v>
      </c>
      <c r="F380" s="1">
        <v>96039</v>
      </c>
      <c r="L380" s="7"/>
    </row>
    <row r="381" spans="1:12" x14ac:dyDescent="0.2">
      <c r="A381">
        <v>380</v>
      </c>
      <c r="B381" s="1" t="s">
        <v>862</v>
      </c>
      <c r="C381">
        <f>VLOOKUP(B381, '[2]Lat Long'!$B:$D,2,0)</f>
        <v>31.463772299999999</v>
      </c>
      <c r="D381">
        <f>VLOOKUP(B381, '[2]Lat Long'!$B:$D,3,0)</f>
        <v>-100.43703749999899</v>
      </c>
      <c r="E381">
        <v>6.1706930869655458E-4</v>
      </c>
      <c r="F381" s="1">
        <v>70130.25</v>
      </c>
      <c r="L381" s="7"/>
    </row>
    <row r="382" spans="1:12" x14ac:dyDescent="0.2">
      <c r="A382">
        <v>381</v>
      </c>
      <c r="B382" s="1" t="s">
        <v>863</v>
      </c>
      <c r="C382">
        <f>VLOOKUP(B382, '[2]Lat Long'!$B:$D,2,0)</f>
        <v>34.404798700000001</v>
      </c>
      <c r="D382">
        <f>VLOOKUP(B382, '[2]Lat Long'!$B:$D,3,0)</f>
        <v>-103.205227199999</v>
      </c>
      <c r="E382">
        <v>2.8121999795222236E-4</v>
      </c>
      <c r="F382" s="1">
        <v>31960.799999999999</v>
      </c>
      <c r="L382" s="7"/>
    </row>
    <row r="383" spans="1:12" x14ac:dyDescent="0.2">
      <c r="A383">
        <v>382</v>
      </c>
      <c r="B383" s="1" t="s">
        <v>864</v>
      </c>
      <c r="C383">
        <f>VLOOKUP(B383, '[2]Lat Long'!$B:$D,2,0)</f>
        <v>32.702611599999997</v>
      </c>
      <c r="D383">
        <f>VLOOKUP(B383, '[2]Lat Long'!$B:$D,3,0)</f>
        <v>-103.136040299999</v>
      </c>
      <c r="E383">
        <v>2.2080188648633816E-4</v>
      </c>
      <c r="F383" s="1">
        <v>25094.25</v>
      </c>
      <c r="L383" s="7"/>
    </row>
    <row r="384" spans="1:12" x14ac:dyDescent="0.2">
      <c r="A384">
        <v>383</v>
      </c>
      <c r="B384" s="1" t="s">
        <v>865</v>
      </c>
      <c r="C384">
        <f>VLOOKUP(B384, '[2]Lat Long'!$B:$D,2,0)</f>
        <v>45.7832855999999</v>
      </c>
      <c r="D384">
        <f>VLOOKUP(B384, '[2]Lat Long'!$B:$D,3,0)</f>
        <v>-108.5006904</v>
      </c>
      <c r="E384">
        <v>1.1492151194757959E-3</v>
      </c>
      <c r="F384" s="1">
        <v>130608.90000000001</v>
      </c>
      <c r="L384" s="7"/>
    </row>
    <row r="385" spans="1:12" x14ac:dyDescent="0.2">
      <c r="A385">
        <v>384</v>
      </c>
      <c r="B385" s="1" t="s">
        <v>866</v>
      </c>
      <c r="C385">
        <f>VLOOKUP(B385, '[2]Lat Long'!$B:$D,2,0)</f>
        <v>39.264732199999997</v>
      </c>
      <c r="D385">
        <f>VLOOKUP(B385, '[2]Lat Long'!$B:$D,3,0)</f>
        <v>-80.316435999999996</v>
      </c>
      <c r="E385">
        <v>7.5427809148882708E-4</v>
      </c>
      <c r="F385" s="1">
        <v>85724.1</v>
      </c>
      <c r="L385" s="7"/>
    </row>
    <row r="386" spans="1:12" x14ac:dyDescent="0.2">
      <c r="A386">
        <v>385</v>
      </c>
      <c r="B386" s="1" t="s">
        <v>867</v>
      </c>
      <c r="C386">
        <f>VLOOKUP(B386, '[2]Lat Long'!$B:$D,2,0)</f>
        <v>41.844473499999999</v>
      </c>
      <c r="D386">
        <f>VLOOKUP(B386, '[2]Lat Long'!$B:$D,3,0)</f>
        <v>-90.188737899999893</v>
      </c>
      <c r="E386">
        <v>5.8593174866197089E-4</v>
      </c>
      <c r="F386" s="1">
        <v>66591.45</v>
      </c>
      <c r="L386" s="7"/>
    </row>
    <row r="387" spans="1:12" x14ac:dyDescent="0.2">
      <c r="A387">
        <v>386</v>
      </c>
      <c r="B387" s="1" t="s">
        <v>868</v>
      </c>
      <c r="C387">
        <f>VLOOKUP(B387, '[2]Lat Long'!$B:$D,2,0)</f>
        <v>39.152557600000002</v>
      </c>
      <c r="D387">
        <f>VLOOKUP(B387, '[2]Lat Long'!$B:$D,3,0)</f>
        <v>-84.748003799999907</v>
      </c>
      <c r="E387">
        <v>3.1517672669797395E-4</v>
      </c>
      <c r="F387" s="1">
        <v>35820</v>
      </c>
      <c r="L387" s="7"/>
    </row>
    <row r="388" spans="1:12" x14ac:dyDescent="0.2">
      <c r="A388">
        <v>387</v>
      </c>
      <c r="B388" s="1" t="s">
        <v>869</v>
      </c>
      <c r="C388">
        <f>VLOOKUP(B388, '[2]Lat Long'!$B:$D,2,0)</f>
        <v>42.224867000000003</v>
      </c>
      <c r="D388">
        <f>VLOOKUP(B388, '[2]Lat Long'!$B:$D,3,0)</f>
        <v>-121.7816704</v>
      </c>
      <c r="E388">
        <v>2.9524457038895884E-4</v>
      </c>
      <c r="F388" s="1">
        <v>33554.700000000004</v>
      </c>
      <c r="L388" s="7"/>
    </row>
    <row r="389" spans="1:12" x14ac:dyDescent="0.2">
      <c r="A389">
        <v>388</v>
      </c>
      <c r="B389" s="1" t="s">
        <v>870</v>
      </c>
      <c r="C389">
        <f>VLOOKUP(B389, '[2]Lat Long'!$B:$D,2,0)</f>
        <v>42.499994200000003</v>
      </c>
      <c r="D389">
        <f>VLOOKUP(B389, '[2]Lat Long'!$B:$D,3,0)</f>
        <v>-96.400306899999904</v>
      </c>
      <c r="E389">
        <v>1.3023569568941067E-3</v>
      </c>
      <c r="F389" s="1">
        <v>148013.55000000002</v>
      </c>
      <c r="L389" s="7"/>
    </row>
    <row r="390" spans="1:12" x14ac:dyDescent="0.2">
      <c r="A390">
        <v>389</v>
      </c>
      <c r="B390" s="1" t="s">
        <v>871</v>
      </c>
      <c r="C390">
        <f>VLOOKUP(B390, '[2]Lat Long'!$B:$D,2,0)</f>
        <v>33.394265500000003</v>
      </c>
      <c r="D390">
        <f>VLOOKUP(B390, '[2]Lat Long'!$B:$D,3,0)</f>
        <v>-104.52302419999999</v>
      </c>
      <c r="E390">
        <v>2.7743470962655323E-4</v>
      </c>
      <c r="F390" s="1">
        <v>31530.600000000002</v>
      </c>
      <c r="L390" s="7"/>
    </row>
    <row r="391" spans="1:12" x14ac:dyDescent="0.2">
      <c r="A391">
        <v>390</v>
      </c>
      <c r="B391" s="1" t="s">
        <v>872</v>
      </c>
      <c r="C391">
        <f>VLOOKUP(B391, '[2]Lat Long'!$B:$D,2,0)</f>
        <v>39.485084800000003</v>
      </c>
      <c r="D391">
        <f>VLOOKUP(B391, '[2]Lat Long'!$B:$D,3,0)</f>
        <v>-80.142578099999895</v>
      </c>
      <c r="E391">
        <v>2.2667779430568229E-4</v>
      </c>
      <c r="F391" s="1">
        <v>25762.05</v>
      </c>
      <c r="L391" s="7"/>
    </row>
    <row r="392" spans="1:12" x14ac:dyDescent="0.2">
      <c r="A392">
        <v>391</v>
      </c>
      <c r="B392" s="1" t="s">
        <v>873</v>
      </c>
      <c r="C392">
        <f>VLOOKUP(B392, '[2]Lat Long'!$B:$D,2,0)</f>
        <v>39.733936</v>
      </c>
      <c r="D392">
        <f>VLOOKUP(B392, '[2]Lat Long'!$B:$D,3,0)</f>
        <v>-90.229009799999901</v>
      </c>
      <c r="E392">
        <v>2.8031327093697319E-4</v>
      </c>
      <c r="F392" s="1">
        <v>31857.75</v>
      </c>
      <c r="L392" s="7"/>
    </row>
    <row r="393" spans="1:12" x14ac:dyDescent="0.2">
      <c r="A393">
        <v>392</v>
      </c>
      <c r="B393" s="1" t="s">
        <v>874</v>
      </c>
      <c r="C393">
        <f>VLOOKUP(B393, '[2]Lat Long'!$B:$D,2,0)</f>
        <v>39.483089700000001</v>
      </c>
      <c r="D393">
        <f>VLOOKUP(B393, '[2]Lat Long'!$B:$D,3,0)</f>
        <v>-88.372825499999905</v>
      </c>
      <c r="E393">
        <v>2.4673269531981843E-4</v>
      </c>
      <c r="F393" s="1">
        <v>28041.3</v>
      </c>
      <c r="L393" s="7"/>
    </row>
    <row r="394" spans="1:12" x14ac:dyDescent="0.2">
      <c r="A394">
        <v>393</v>
      </c>
      <c r="B394" s="1" t="s">
        <v>875</v>
      </c>
      <c r="C394">
        <f>VLOOKUP(B394, '[2]Lat Long'!$B:$D,2,0)</f>
        <v>46.681152999999902</v>
      </c>
      <c r="D394">
        <f>VLOOKUP(B394, '[2]Lat Long'!$B:$D,3,0)</f>
        <v>-68.0158615</v>
      </c>
      <c r="E394">
        <v>3.4422366723888269E-4</v>
      </c>
      <c r="F394" s="1">
        <v>39121.200000000004</v>
      </c>
      <c r="L394" s="7"/>
    </row>
    <row r="395" spans="1:12" x14ac:dyDescent="0.2">
      <c r="A395">
        <v>394</v>
      </c>
      <c r="B395" s="1" t="s">
        <v>876</v>
      </c>
      <c r="C395">
        <f>VLOOKUP(B395, '[2]Lat Long'!$B:$D,2,0)</f>
        <v>42.116706499999999</v>
      </c>
      <c r="D395">
        <f>VLOOKUP(B395, '[2]Lat Long'!$B:$D,3,0)</f>
        <v>-86.454189400000004</v>
      </c>
      <c r="E395">
        <v>6.3897725880735726E-4</v>
      </c>
      <c r="F395" s="1">
        <v>72620.100000000006</v>
      </c>
      <c r="L395" s="7"/>
    </row>
    <row r="396" spans="1:12" x14ac:dyDescent="0.2">
      <c r="A396">
        <v>395</v>
      </c>
      <c r="B396" s="1" t="s">
        <v>877</v>
      </c>
      <c r="C396">
        <f>VLOOKUP(B396, '[2]Lat Long'!$B:$D,2,0)</f>
        <v>40.489787100000001</v>
      </c>
      <c r="D396">
        <f>VLOOKUP(B396, '[2]Lat Long'!$B:$D,3,0)</f>
        <v>-81.4456705999999</v>
      </c>
      <c r="E396">
        <v>2.033693667045144E-3</v>
      </c>
      <c r="F396" s="1">
        <v>231130.35</v>
      </c>
      <c r="L396" s="7"/>
    </row>
    <row r="397" spans="1:12" x14ac:dyDescent="0.2">
      <c r="A397">
        <v>396</v>
      </c>
      <c r="B397" s="1" t="s">
        <v>878</v>
      </c>
      <c r="C397">
        <f>VLOOKUP(B397, '[2]Lat Long'!$B:$D,2,0)</f>
        <v>32.4609764</v>
      </c>
      <c r="D397">
        <f>VLOOKUP(B397, '[2]Lat Long'!$B:$D,3,0)</f>
        <v>-84.9877093999999</v>
      </c>
      <c r="E397">
        <v>1.3554697786519788E-3</v>
      </c>
      <c r="F397" s="1">
        <v>154049.85</v>
      </c>
      <c r="L397" s="7"/>
    </row>
    <row r="398" spans="1:12" x14ac:dyDescent="0.2">
      <c r="A398">
        <v>397</v>
      </c>
      <c r="B398" s="1" t="s">
        <v>879</v>
      </c>
      <c r="C398">
        <f>VLOOKUP(B398, '[2]Lat Long'!$B:$D,2,0)</f>
        <v>41.681992999999999</v>
      </c>
      <c r="D398">
        <f>VLOOKUP(B398, '[2]Lat Long'!$B:$D,3,0)</f>
        <v>-85.976667099999901</v>
      </c>
      <c r="E398">
        <v>9.3108589995580357E-4</v>
      </c>
      <c r="F398" s="1">
        <v>105818.40000000001</v>
      </c>
      <c r="L398" s="7"/>
    </row>
    <row r="399" spans="1:12" x14ac:dyDescent="0.2">
      <c r="A399">
        <v>398</v>
      </c>
      <c r="B399" s="1" t="s">
        <v>880</v>
      </c>
      <c r="C399">
        <f>VLOOKUP(B399, '[2]Lat Long'!$B:$D,2,0)</f>
        <v>42.129224099999902</v>
      </c>
      <c r="D399">
        <f>VLOOKUP(B399, '[2]Lat Long'!$B:$D,3,0)</f>
        <v>-80.085059000000001</v>
      </c>
      <c r="E399">
        <v>1.091129157407212E-3</v>
      </c>
      <c r="F399" s="1">
        <v>124007.40000000001</v>
      </c>
      <c r="L399" s="7"/>
    </row>
    <row r="400" spans="1:12" x14ac:dyDescent="0.2">
      <c r="A400">
        <v>399</v>
      </c>
      <c r="B400" s="1" t="s">
        <v>881</v>
      </c>
      <c r="C400">
        <f>VLOOKUP(B400, '[2]Lat Long'!$B:$D,2,0)</f>
        <v>40.758389999999999</v>
      </c>
      <c r="D400">
        <f>VLOOKUP(B400, '[2]Lat Long'!$B:$D,3,0)</f>
        <v>-82.515447100000003</v>
      </c>
      <c r="E400">
        <v>8.7708614871576628E-4</v>
      </c>
      <c r="F400" s="1">
        <v>99681.3</v>
      </c>
      <c r="L400" s="7"/>
    </row>
    <row r="401" spans="1:12" x14ac:dyDescent="0.2">
      <c r="A401">
        <v>400</v>
      </c>
      <c r="B401" s="1" t="s">
        <v>882</v>
      </c>
      <c r="C401">
        <f>VLOOKUP(B401, '[2]Lat Long'!$B:$D,2,0)</f>
        <v>40.693648799999998</v>
      </c>
      <c r="D401">
        <f>VLOOKUP(B401, '[2]Lat Long'!$B:$D,3,0)</f>
        <v>-89.588986399999996</v>
      </c>
      <c r="E401">
        <v>1.8041214734025746E-3</v>
      </c>
      <c r="F401" s="1">
        <v>205039.35</v>
      </c>
      <c r="L401" s="7"/>
    </row>
    <row r="402" spans="1:12" x14ac:dyDescent="0.2">
      <c r="A402">
        <v>401</v>
      </c>
      <c r="B402" s="1" t="s">
        <v>883</v>
      </c>
      <c r="C402">
        <f>VLOOKUP(B402, '[2]Lat Long'!$B:$D,2,0)</f>
        <v>41.237556900000001</v>
      </c>
      <c r="D402">
        <f>VLOOKUP(B402, '[2]Lat Long'!$B:$D,3,0)</f>
        <v>-80.818416599999907</v>
      </c>
      <c r="E402">
        <v>1.9505281900656936E-3</v>
      </c>
      <c r="F402" s="1">
        <v>221678.55000000002</v>
      </c>
      <c r="L402" s="7"/>
    </row>
    <row r="403" spans="1:12" x14ac:dyDescent="0.2">
      <c r="A403">
        <v>402</v>
      </c>
      <c r="B403" s="1" t="s">
        <v>884</v>
      </c>
      <c r="C403">
        <f>VLOOKUP(B403, '[2]Lat Long'!$B:$D,2,0)</f>
        <v>40.194753899999903</v>
      </c>
      <c r="D403">
        <f>VLOOKUP(B403, '[2]Lat Long'!$B:$D,3,0)</f>
        <v>-92.583249599999903</v>
      </c>
      <c r="E403">
        <v>2.2000206614974279E-4</v>
      </c>
      <c r="F403" s="1">
        <v>25003.350000000002</v>
      </c>
      <c r="L403" s="7"/>
    </row>
    <row r="404" spans="1:12" x14ac:dyDescent="0.2">
      <c r="A404">
        <v>403</v>
      </c>
      <c r="B404" s="1" t="s">
        <v>885</v>
      </c>
      <c r="C404">
        <f>VLOOKUP(B404, '[2]Lat Long'!$B:$D,2,0)</f>
        <v>31.579058799999999</v>
      </c>
      <c r="D404">
        <f>VLOOKUP(B404, '[2]Lat Long'!$B:$D,3,0)</f>
        <v>-90.440650599999998</v>
      </c>
      <c r="E404">
        <v>4.248471409703418E-4</v>
      </c>
      <c r="F404" s="1">
        <v>48284.1</v>
      </c>
      <c r="L404" s="7"/>
    </row>
    <row r="405" spans="1:12" x14ac:dyDescent="0.2">
      <c r="A405">
        <v>404</v>
      </c>
      <c r="B405" s="1" t="s">
        <v>886</v>
      </c>
      <c r="C405">
        <f>VLOOKUP(B405, '[2]Lat Long'!$B:$D,2,0)</f>
        <v>31.560444199999999</v>
      </c>
      <c r="D405">
        <f>VLOOKUP(B405, '[2]Lat Long'!$B:$D,3,0)</f>
        <v>-91.403171</v>
      </c>
      <c r="E405">
        <v>2.8989131744303347E-4</v>
      </c>
      <c r="F405" s="1">
        <v>32946.300000000003</v>
      </c>
      <c r="L405" s="7"/>
    </row>
    <row r="406" spans="1:12" x14ac:dyDescent="0.2">
      <c r="A406">
        <v>405</v>
      </c>
      <c r="B406" s="1" t="s">
        <v>887</v>
      </c>
      <c r="C406">
        <f>VLOOKUP(B406, '[2]Lat Long'!$B:$D,2,0)</f>
        <v>46.786671899999902</v>
      </c>
      <c r="D406">
        <f>VLOOKUP(B406, '[2]Lat Long'!$B:$D,3,0)</f>
        <v>-92.100485199999895</v>
      </c>
      <c r="E406">
        <v>1.5868554263250465E-3</v>
      </c>
      <c r="F406" s="1">
        <v>180346.95</v>
      </c>
      <c r="L406" s="7"/>
    </row>
    <row r="407" spans="1:12" x14ac:dyDescent="0.2">
      <c r="A407">
        <v>406</v>
      </c>
      <c r="B407" s="1" t="s">
        <v>888</v>
      </c>
      <c r="C407">
        <f>VLOOKUP(B407, '[2]Lat Long'!$B:$D,2,0)</f>
        <v>39.767457800000003</v>
      </c>
      <c r="D407">
        <f>VLOOKUP(B407, '[2]Lat Long'!$B:$D,3,0)</f>
        <v>-94.846680999999904</v>
      </c>
      <c r="E407">
        <v>7.5820196254608452E-4</v>
      </c>
      <c r="F407" s="1">
        <v>86170.05</v>
      </c>
      <c r="L407" s="7"/>
    </row>
    <row r="408" spans="1:12" x14ac:dyDescent="0.2">
      <c r="A408">
        <v>407</v>
      </c>
      <c r="B408" s="1" t="s">
        <v>889</v>
      </c>
      <c r="C408">
        <f>VLOOKUP(B408, '[2]Lat Long'!$B:$D,2,0)</f>
        <v>36.876719000000001</v>
      </c>
      <c r="D408">
        <f>VLOOKUP(B408, '[2]Lat Long'!$B:$D,3,0)</f>
        <v>-89.587857900000003</v>
      </c>
      <c r="E408">
        <v>7.1981850540274082E-4</v>
      </c>
      <c r="F408" s="1">
        <v>81807.75</v>
      </c>
      <c r="L408" s="7"/>
    </row>
    <row r="409" spans="1:12" x14ac:dyDescent="0.2">
      <c r="A409">
        <v>408</v>
      </c>
      <c r="B409" s="1" t="s">
        <v>890</v>
      </c>
      <c r="C409">
        <f>VLOOKUP(B409, '[2]Lat Long'!$B:$D,2,0)</f>
        <v>38.576701700000001</v>
      </c>
      <c r="D409">
        <f>VLOOKUP(B409, '[2]Lat Long'!$B:$D,3,0)</f>
        <v>-92.173516399999897</v>
      </c>
      <c r="E409">
        <v>5.5989007364321995E-4</v>
      </c>
      <c r="F409" s="1">
        <v>63631.8</v>
      </c>
      <c r="L409" s="7"/>
    </row>
    <row r="410" spans="1:12" x14ac:dyDescent="0.2">
      <c r="A410">
        <v>409</v>
      </c>
      <c r="B410" s="1" t="s">
        <v>891</v>
      </c>
      <c r="C410">
        <f>VLOOKUP(B410, '[2]Lat Long'!$B:$D,2,0)</f>
        <v>39.7083789</v>
      </c>
      <c r="D410">
        <f>VLOOKUP(B410, '[2]Lat Long'!$B:$D,3,0)</f>
        <v>-91.358481600000005</v>
      </c>
      <c r="E410">
        <v>7.0167604608452328E-4</v>
      </c>
      <c r="F410" s="1">
        <v>79745.850000000006</v>
      </c>
      <c r="L410" s="7"/>
    </row>
    <row r="411" spans="1:12" x14ac:dyDescent="0.2">
      <c r="A411">
        <v>410</v>
      </c>
      <c r="B411" s="1" t="s">
        <v>892</v>
      </c>
      <c r="C411">
        <f>VLOOKUP(B411, '[2]Lat Long'!$B:$D,2,0)</f>
        <v>37.948543999999998</v>
      </c>
      <c r="D411">
        <f>VLOOKUP(B411, '[2]Lat Long'!$B:$D,3,0)</f>
        <v>-91.771530299999995</v>
      </c>
      <c r="E411">
        <v>3.8895421348897075E-4</v>
      </c>
      <c r="F411" s="1">
        <v>44204.85</v>
      </c>
      <c r="L411" s="7"/>
    </row>
    <row r="412" spans="1:12" x14ac:dyDescent="0.2">
      <c r="A412">
        <v>411</v>
      </c>
      <c r="B412" s="1" t="s">
        <v>893</v>
      </c>
      <c r="C412">
        <f>VLOOKUP(B412, '[2]Lat Long'!$B:$D,2,0)</f>
        <v>38.704460900000001</v>
      </c>
      <c r="D412">
        <f>VLOOKUP(B412, '[2]Lat Long'!$B:$D,3,0)</f>
        <v>-93.2282612999999</v>
      </c>
      <c r="E412">
        <v>3.1559247489273886E-4</v>
      </c>
      <c r="F412" s="1">
        <v>35867.25</v>
      </c>
      <c r="L412" s="7"/>
    </row>
    <row r="413" spans="1:12" x14ac:dyDescent="0.2">
      <c r="A413">
        <v>412</v>
      </c>
      <c r="B413" s="1" t="s">
        <v>894</v>
      </c>
      <c r="C413">
        <f>VLOOKUP(B413, '[2]Lat Long'!$B:$D,2,0)</f>
        <v>36.7281154</v>
      </c>
      <c r="D413">
        <f>VLOOKUP(B413, '[2]Lat Long'!$B:$D,3,0)</f>
        <v>-91.852371099999999</v>
      </c>
      <c r="E413">
        <v>2.6594026191795753E-4</v>
      </c>
      <c r="F413" s="1">
        <v>30224.25</v>
      </c>
      <c r="L413" s="7"/>
    </row>
    <row r="414" spans="1:12" x14ac:dyDescent="0.2">
      <c r="A414">
        <v>413</v>
      </c>
      <c r="B414" s="1" t="s">
        <v>895</v>
      </c>
      <c r="C414">
        <f>VLOOKUP(B414, '[2]Lat Long'!$B:$D,2,0)</f>
        <v>31.709319700000002</v>
      </c>
      <c r="D414">
        <f>VLOOKUP(B414, '[2]Lat Long'!$B:$D,3,0)</f>
        <v>-98.991161099999999</v>
      </c>
      <c r="E414">
        <v>2.2840017968399408E-4</v>
      </c>
      <c r="F414" s="1">
        <v>25957.8</v>
      </c>
      <c r="L414" s="7"/>
    </row>
    <row r="415" spans="1:12" x14ac:dyDescent="0.2">
      <c r="A415">
        <v>414</v>
      </c>
      <c r="B415" s="1" t="s">
        <v>896</v>
      </c>
      <c r="C415">
        <f>VLOOKUP(B415, '[2]Lat Long'!$B:$D,2,0)</f>
        <v>29.370885699999999</v>
      </c>
      <c r="D415">
        <f>VLOOKUP(B415, '[2]Lat Long'!$B:$D,3,0)</f>
        <v>-100.89586739999901</v>
      </c>
      <c r="E415">
        <v>3.9916974056033728E-4</v>
      </c>
      <c r="F415" s="1">
        <v>45365.85</v>
      </c>
      <c r="L415" s="7"/>
    </row>
    <row r="416" spans="1:12" x14ac:dyDescent="0.2">
      <c r="A416">
        <v>415</v>
      </c>
      <c r="B416" s="1" t="s">
        <v>897</v>
      </c>
      <c r="C416">
        <f>VLOOKUP(B416, '[2]Lat Long'!$B:$D,2,0)</f>
        <v>43.024959199999998</v>
      </c>
      <c r="D416">
        <f>VLOOKUP(B416, '[2]Lat Long'!$B:$D,3,0)</f>
        <v>-108.380103599999</v>
      </c>
      <c r="E416">
        <v>1.8553852055703971E-4</v>
      </c>
      <c r="F416" s="1">
        <v>21086.55</v>
      </c>
      <c r="L416" s="7"/>
    </row>
    <row r="417" spans="1:12" x14ac:dyDescent="0.2">
      <c r="A417">
        <v>416</v>
      </c>
      <c r="B417" s="1" t="s">
        <v>898</v>
      </c>
      <c r="C417">
        <f>VLOOKUP(B417, '[2]Lat Long'!$B:$D,2,0)</f>
        <v>33.473497799999997</v>
      </c>
      <c r="D417">
        <f>VLOOKUP(B417, '[2]Lat Long'!$B:$D,3,0)</f>
        <v>-82.010514799999996</v>
      </c>
      <c r="E417">
        <v>2.0661576617963585E-3</v>
      </c>
      <c r="F417" s="1">
        <v>234819.89999999997</v>
      </c>
      <c r="L417" s="7"/>
    </row>
    <row r="418" spans="1:12" x14ac:dyDescent="0.2">
      <c r="A418">
        <v>417</v>
      </c>
      <c r="B418" s="1" t="s">
        <v>899</v>
      </c>
      <c r="C418">
        <f>VLOOKUP(B418, '[2]Lat Long'!$B:$D,2,0)</f>
        <v>45.636622799999998</v>
      </c>
      <c r="D418">
        <f>VLOOKUP(B418, '[2]Lat Long'!$B:$D,3,0)</f>
        <v>-89.412075299999898</v>
      </c>
      <c r="E418">
        <v>3.9212577828903457E-4</v>
      </c>
      <c r="F418" s="1">
        <v>44565.3</v>
      </c>
      <c r="L418" s="7"/>
    </row>
    <row r="419" spans="1:12" x14ac:dyDescent="0.2">
      <c r="A419">
        <v>418</v>
      </c>
      <c r="B419" s="1" t="s">
        <v>900</v>
      </c>
      <c r="C419">
        <f>VLOOKUP(B419, '[2]Lat Long'!$B:$D,2,0)</f>
        <v>36.968521899999999</v>
      </c>
      <c r="D419">
        <f>VLOOKUP(B419, '[2]Lat Long'!$B:$D,3,0)</f>
        <v>-86.480804299999903</v>
      </c>
      <c r="E419">
        <v>8.8197217988090831E-4</v>
      </c>
      <c r="F419" s="1">
        <v>100236.6</v>
      </c>
      <c r="L419" s="7"/>
    </row>
    <row r="420" spans="1:12" x14ac:dyDescent="0.2">
      <c r="A420">
        <v>419</v>
      </c>
      <c r="B420" s="1" t="s">
        <v>901</v>
      </c>
      <c r="C420">
        <f>VLOOKUP(B420, '[2]Lat Long'!$B:$D,2,0)</f>
        <v>37.328100499999998</v>
      </c>
      <c r="D420">
        <f>VLOOKUP(B420, '[2]Lat Long'!$B:$D,3,0)</f>
        <v>-87.498888199999996</v>
      </c>
      <c r="E420">
        <v>1.8263620220691892E-4</v>
      </c>
      <c r="F420" s="1">
        <v>20756.7</v>
      </c>
      <c r="L420" s="7"/>
    </row>
    <row r="421" spans="1:12" x14ac:dyDescent="0.2">
      <c r="A421">
        <v>420</v>
      </c>
      <c r="B421" s="1" t="s">
        <v>902</v>
      </c>
      <c r="C421">
        <f>VLOOKUP(B421, '[2]Lat Long'!$B:$D,2,0)</f>
        <v>37.771907400000003</v>
      </c>
      <c r="D421">
        <f>VLOOKUP(B421, '[2]Lat Long'!$B:$D,3,0)</f>
        <v>-87.111167599999902</v>
      </c>
      <c r="E421">
        <v>6.2205432752711679E-4</v>
      </c>
      <c r="F421" s="1">
        <v>70696.800000000003</v>
      </c>
      <c r="L421" s="7"/>
    </row>
    <row r="422" spans="1:12" x14ac:dyDescent="0.2">
      <c r="A422">
        <v>421</v>
      </c>
      <c r="B422" s="1" t="s">
        <v>903</v>
      </c>
      <c r="C422">
        <f>VLOOKUP(B422, '[2]Lat Long'!$B:$D,2,0)</f>
        <v>36.7417234999999</v>
      </c>
      <c r="D422">
        <f>VLOOKUP(B422, '[2]Lat Long'!$B:$D,3,0)</f>
        <v>-88.6367154</v>
      </c>
      <c r="E422">
        <v>8.5953761539007002E-4</v>
      </c>
      <c r="F422" s="1">
        <v>97686.900000000009</v>
      </c>
      <c r="L422" s="7"/>
    </row>
    <row r="423" spans="1:12" x14ac:dyDescent="0.2">
      <c r="A423">
        <v>422</v>
      </c>
      <c r="B423" s="1" t="s">
        <v>904</v>
      </c>
      <c r="C423">
        <f>VLOOKUP(B423, '[2]Lat Long'!$B:$D,2,0)</f>
        <v>37.092022200000002</v>
      </c>
      <c r="D423">
        <f>VLOOKUP(B423, '[2]Lat Long'!$B:$D,3,0)</f>
        <v>-84.604108399999902</v>
      </c>
      <c r="E423">
        <v>4.4143351418815351E-4</v>
      </c>
      <c r="F423" s="1">
        <v>50169.15</v>
      </c>
      <c r="L423" s="7"/>
    </row>
    <row r="424" spans="1:12" x14ac:dyDescent="0.2">
      <c r="A424">
        <v>423</v>
      </c>
      <c r="B424" s="1" t="s">
        <v>905</v>
      </c>
      <c r="C424">
        <f>VLOOKUP(B424, '[2]Lat Long'!$B:$D,2,0)</f>
        <v>37.479267200000002</v>
      </c>
      <c r="D424">
        <f>VLOOKUP(B424, '[2]Lat Long'!$B:$D,3,0)</f>
        <v>-82.518762899999999</v>
      </c>
      <c r="E424">
        <v>7.3520910762227634E-4</v>
      </c>
      <c r="F424" s="1">
        <v>83556.900000000009</v>
      </c>
      <c r="L424" s="7"/>
    </row>
    <row r="425" spans="1:12" x14ac:dyDescent="0.2">
      <c r="A425">
        <v>424</v>
      </c>
      <c r="B425" s="1" t="s">
        <v>906</v>
      </c>
      <c r="C425">
        <f>VLOOKUP(B425, '[2]Lat Long'!$B:$D,2,0)</f>
        <v>34.7698021</v>
      </c>
      <c r="D425">
        <f>VLOOKUP(B425, '[2]Lat Long'!$B:$D,3,0)</f>
        <v>-84.970222799999902</v>
      </c>
      <c r="E425">
        <v>3.9044298797689085E-4</v>
      </c>
      <c r="F425" s="1">
        <v>44374.05</v>
      </c>
      <c r="L425" s="7"/>
    </row>
    <row r="426" spans="1:12" x14ac:dyDescent="0.2">
      <c r="A426">
        <v>425</v>
      </c>
      <c r="B426" s="1" t="s">
        <v>907</v>
      </c>
      <c r="C426">
        <f>VLOOKUP(B426, '[2]Lat Long'!$B:$D,2,0)</f>
        <v>36.585971800000003</v>
      </c>
      <c r="D426">
        <f>VLOOKUP(B426, '[2]Lat Long'!$B:$D,3,0)</f>
        <v>-79.395022799999893</v>
      </c>
      <c r="E426">
        <v>6.5503701764513343E-4</v>
      </c>
      <c r="F426" s="1">
        <v>74445.3</v>
      </c>
      <c r="L426" s="7"/>
    </row>
    <row r="427" spans="1:12" x14ac:dyDescent="0.2">
      <c r="A427">
        <v>426</v>
      </c>
      <c r="B427" s="1" t="s">
        <v>908</v>
      </c>
      <c r="C427">
        <f>VLOOKUP(B427, '[2]Lat Long'!$B:$D,2,0)</f>
        <v>37.4137536</v>
      </c>
      <c r="D427">
        <f>VLOOKUP(B427, '[2]Lat Long'!$B:$D,3,0)</f>
        <v>-79.142246399999905</v>
      </c>
      <c r="E427">
        <v>6.1173189377709651E-4</v>
      </c>
      <c r="F427" s="1">
        <v>69523.650000000009</v>
      </c>
      <c r="L427" s="7"/>
    </row>
    <row r="428" spans="1:12" x14ac:dyDescent="0.2">
      <c r="A428">
        <v>427</v>
      </c>
      <c r="B428" s="1" t="s">
        <v>909</v>
      </c>
      <c r="C428">
        <f>VLOOKUP(B428, '[2]Lat Long'!$B:$D,2,0)</f>
        <v>30.158812900000001</v>
      </c>
      <c r="D428">
        <f>VLOOKUP(B428, '[2]Lat Long'!$B:$D,3,0)</f>
        <v>-85.6602057999999</v>
      </c>
      <c r="E428">
        <v>6.7784773526456839E-4</v>
      </c>
      <c r="F428" s="1">
        <v>77037.75</v>
      </c>
      <c r="L428" s="7"/>
    </row>
    <row r="429" spans="1:12" x14ac:dyDescent="0.2">
      <c r="A429">
        <v>428</v>
      </c>
      <c r="B429" s="1" t="s">
        <v>910</v>
      </c>
      <c r="C429">
        <f>VLOOKUP(B429, '[2]Lat Long'!$B:$D,2,0)</f>
        <v>34.257038000000001</v>
      </c>
      <c r="D429">
        <f>VLOOKUP(B429, '[2]Lat Long'!$B:$D,3,0)</f>
        <v>-85.164672600000003</v>
      </c>
      <c r="E429">
        <v>4.5560458836971192E-4</v>
      </c>
      <c r="F429" s="1">
        <v>51779.700000000004</v>
      </c>
      <c r="L429" s="7"/>
    </row>
    <row r="430" spans="1:12" x14ac:dyDescent="0.2">
      <c r="A430">
        <v>429</v>
      </c>
      <c r="B430" s="1" t="s">
        <v>911</v>
      </c>
      <c r="C430">
        <f>VLOOKUP(B430, '[2]Lat Long'!$B:$D,2,0)</f>
        <v>30.438255900000001</v>
      </c>
      <c r="D430">
        <f>VLOOKUP(B430, '[2]Lat Long'!$B:$D,3,0)</f>
        <v>-84.280732899999904</v>
      </c>
      <c r="E430">
        <v>1.6588867706980308E-3</v>
      </c>
      <c r="F430" s="1">
        <v>188533.35</v>
      </c>
      <c r="L430" s="7"/>
    </row>
    <row r="431" spans="1:12" x14ac:dyDescent="0.2">
      <c r="A431">
        <v>430</v>
      </c>
      <c r="B431" s="1" t="s">
        <v>912</v>
      </c>
      <c r="C431">
        <f>VLOOKUP(B431, '[2]Lat Long'!$B:$D,2,0)</f>
        <v>35.159518200000001</v>
      </c>
      <c r="D431">
        <f>VLOOKUP(B431, '[2]Lat Long'!$B:$D,3,0)</f>
        <v>-84.876611499999896</v>
      </c>
      <c r="E431">
        <v>3.4588270051132553E-4</v>
      </c>
      <c r="F431" s="1">
        <v>39309.75</v>
      </c>
      <c r="L431" s="7"/>
    </row>
    <row r="432" spans="1:12" x14ac:dyDescent="0.2">
      <c r="A432">
        <v>431</v>
      </c>
      <c r="B432" s="1" t="s">
        <v>913</v>
      </c>
      <c r="C432">
        <f>VLOOKUP(B432, '[2]Lat Long'!$B:$D,2,0)</f>
        <v>32.0835407</v>
      </c>
      <c r="D432">
        <f>VLOOKUP(B432, '[2]Lat Long'!$B:$D,3,0)</f>
        <v>-81.099834199999904</v>
      </c>
      <c r="E432">
        <v>2.4952018797805178E-3</v>
      </c>
      <c r="F432" s="1">
        <v>283581</v>
      </c>
      <c r="L432" s="7"/>
    </row>
    <row r="433" spans="1:12" x14ac:dyDescent="0.2">
      <c r="A433">
        <v>432</v>
      </c>
      <c r="B433" s="1" t="s">
        <v>914</v>
      </c>
      <c r="C433">
        <f>VLOOKUP(B433, '[2]Lat Long'!$B:$D,2,0)</f>
        <v>44.448422999999998</v>
      </c>
      <c r="D433">
        <f>VLOOKUP(B433, '[2]Lat Long'!$B:$D,3,0)</f>
        <v>-95.791191599999905</v>
      </c>
      <c r="E433">
        <v>4.8998498432346199E-4</v>
      </c>
      <c r="F433" s="1">
        <v>55687.05</v>
      </c>
      <c r="L433" s="7"/>
    </row>
    <row r="434" spans="1:12" x14ac:dyDescent="0.2">
      <c r="A434">
        <v>433</v>
      </c>
      <c r="B434" s="1" t="s">
        <v>915</v>
      </c>
      <c r="C434">
        <f>VLOOKUP(B434, '[2]Lat Long'!$B:$D,2,0)</f>
        <v>30.8327022</v>
      </c>
      <c r="D434">
        <f>VLOOKUP(B434, '[2]Lat Long'!$B:$D,3,0)</f>
        <v>-83.278485099999997</v>
      </c>
      <c r="E434">
        <v>5.5126626823181059E-4</v>
      </c>
      <c r="F434" s="1">
        <v>62651.700000000004</v>
      </c>
      <c r="L434" s="7"/>
    </row>
    <row r="435" spans="1:12" x14ac:dyDescent="0.2">
      <c r="A435">
        <v>434</v>
      </c>
      <c r="B435" s="1" t="s">
        <v>916</v>
      </c>
      <c r="C435">
        <f>VLOOKUP(B435, '[2]Lat Long'!$B:$D,2,0)</f>
        <v>39.329239600000001</v>
      </c>
      <c r="D435">
        <f>VLOOKUP(B435, '[2]Lat Long'!$B:$D,3,0)</f>
        <v>-82.101255399999999</v>
      </c>
      <c r="E435">
        <v>4.9044032758439502E-4</v>
      </c>
      <c r="F435" s="1">
        <v>55738.8</v>
      </c>
      <c r="L435" s="7"/>
    </row>
    <row r="436" spans="1:12" x14ac:dyDescent="0.2">
      <c r="A436">
        <v>435</v>
      </c>
      <c r="B436" s="1" t="s">
        <v>917</v>
      </c>
      <c r="C436">
        <f>VLOOKUP(B436, '[2]Lat Long'!$B:$D,2,0)</f>
        <v>39.333119699999997</v>
      </c>
      <c r="D436">
        <f>VLOOKUP(B436, '[2]Lat Long'!$B:$D,3,0)</f>
        <v>-82.982401899999999</v>
      </c>
      <c r="E436">
        <v>3.7052666969434299E-4</v>
      </c>
      <c r="F436" s="1">
        <v>42110.55</v>
      </c>
      <c r="L436" s="7"/>
    </row>
    <row r="437" spans="1:12" x14ac:dyDescent="0.2">
      <c r="A437">
        <v>436</v>
      </c>
      <c r="B437" s="1" t="s">
        <v>918</v>
      </c>
      <c r="C437">
        <f>VLOOKUP(B437, '[2]Lat Long'!$B:$D,2,0)</f>
        <v>38.478414399999998</v>
      </c>
      <c r="D437">
        <f>VLOOKUP(B437, '[2]Lat Long'!$B:$D,3,0)</f>
        <v>-82.637938700000007</v>
      </c>
      <c r="E437">
        <v>1.4410070000948974E-3</v>
      </c>
      <c r="F437" s="1">
        <v>163771.20000000001</v>
      </c>
      <c r="L437" s="7"/>
    </row>
    <row r="438" spans="1:12" x14ac:dyDescent="0.2">
      <c r="A438">
        <v>437</v>
      </c>
      <c r="B438" s="1" t="s">
        <v>919</v>
      </c>
      <c r="C438">
        <f>VLOOKUP(B438, '[2]Lat Long'!$B:$D,2,0)</f>
        <v>39.415351999999999</v>
      </c>
      <c r="D438">
        <f>VLOOKUP(B438, '[2]Lat Long'!$B:$D,3,0)</f>
        <v>-81.454843600000004</v>
      </c>
      <c r="E438">
        <v>7.1281017869098944E-4</v>
      </c>
      <c r="F438" s="1">
        <v>81011.25</v>
      </c>
      <c r="L438" s="7"/>
    </row>
    <row r="439" spans="1:12" x14ac:dyDescent="0.2">
      <c r="A439">
        <v>438</v>
      </c>
      <c r="B439" s="1" t="s">
        <v>920</v>
      </c>
      <c r="C439">
        <f>VLOOKUP(B439, '[2]Lat Long'!$B:$D,2,0)</f>
        <v>40.031182999999999</v>
      </c>
      <c r="D439">
        <f>VLOOKUP(B439, '[2]Lat Long'!$B:$D,3,0)</f>
        <v>-81.588456100000002</v>
      </c>
      <c r="E439">
        <v>7.0550092947636053E-4</v>
      </c>
      <c r="F439" s="1">
        <v>80180.55</v>
      </c>
      <c r="L439" s="7"/>
    </row>
    <row r="440" spans="1:12" x14ac:dyDescent="0.2">
      <c r="A440">
        <v>439</v>
      </c>
      <c r="B440" s="1" t="s">
        <v>921</v>
      </c>
      <c r="C440">
        <f>VLOOKUP(B440, '[2]Lat Long'!$B:$D,2,0)</f>
        <v>36.948698599999901</v>
      </c>
      <c r="D440">
        <f>VLOOKUP(B440, '[2]Lat Long'!$B:$D,3,0)</f>
        <v>-84.096876100000003</v>
      </c>
      <c r="E440">
        <v>5.0755331518224228E-4</v>
      </c>
      <c r="F440" s="1">
        <v>57683.700000000004</v>
      </c>
      <c r="L440" s="7"/>
    </row>
    <row r="441" spans="1:12" x14ac:dyDescent="0.2">
      <c r="A441">
        <v>440</v>
      </c>
      <c r="B441" s="1" t="s">
        <v>922</v>
      </c>
      <c r="C441">
        <f>VLOOKUP(B441, '[2]Lat Long'!$B:$D,2,0)</f>
        <v>37.9716898</v>
      </c>
      <c r="D441">
        <f>VLOOKUP(B441, '[2]Lat Long'!$B:$D,3,0)</f>
        <v>-100.8726618</v>
      </c>
      <c r="E441">
        <v>2.5760154098295834E-4</v>
      </c>
      <c r="F441" s="1">
        <v>29276.549999999996</v>
      </c>
      <c r="L441" s="7"/>
    </row>
    <row r="442" spans="1:12" x14ac:dyDescent="0.2">
      <c r="A442">
        <v>441</v>
      </c>
      <c r="B442" s="1" t="s">
        <v>923</v>
      </c>
      <c r="C442">
        <f>VLOOKUP(B442, '[2]Lat Long'!$B:$D,2,0)</f>
        <v>36.095691799999997</v>
      </c>
      <c r="D442">
        <f>VLOOKUP(B442, '[2]Lat Long'!$B:$D,3,0)</f>
        <v>-79.437799100000007</v>
      </c>
      <c r="E442">
        <v>4.2847008952472175E-4</v>
      </c>
      <c r="F442" s="1">
        <v>48695.85</v>
      </c>
      <c r="L442" s="7"/>
    </row>
    <row r="443" spans="1:12" x14ac:dyDescent="0.2">
      <c r="A443">
        <v>442</v>
      </c>
      <c r="B443" s="1" t="s">
        <v>924</v>
      </c>
      <c r="C443">
        <f>VLOOKUP(B443, '[2]Lat Long'!$B:$D,2,0)</f>
        <v>34.6182199</v>
      </c>
      <c r="D443">
        <f>VLOOKUP(B443, '[2]Lat Long'!$B:$D,3,0)</f>
        <v>-79.0086423999999</v>
      </c>
      <c r="E443">
        <v>2.2621769963680912E-3</v>
      </c>
      <c r="F443" s="1">
        <v>257097.60000000001</v>
      </c>
      <c r="L443" s="7"/>
    </row>
    <row r="444" spans="1:12" x14ac:dyDescent="0.2">
      <c r="A444">
        <v>443</v>
      </c>
      <c r="B444" s="1" t="s">
        <v>925</v>
      </c>
      <c r="C444">
        <f>VLOOKUP(B444, '[2]Lat Long'!$B:$D,2,0)</f>
        <v>35.262663500000002</v>
      </c>
      <c r="D444">
        <f>VLOOKUP(B444, '[2]Lat Long'!$B:$D,3,0)</f>
        <v>-77.581635300000002</v>
      </c>
      <c r="E444">
        <v>8.6047601845825369E-4</v>
      </c>
      <c r="F444" s="1">
        <v>97793.55</v>
      </c>
      <c r="L444" s="7"/>
    </row>
    <row r="445" spans="1:12" x14ac:dyDescent="0.2">
      <c r="A445">
        <v>444</v>
      </c>
      <c r="B445" s="1" t="s">
        <v>926</v>
      </c>
      <c r="C445">
        <f>VLOOKUP(B445, '[2]Lat Long'!$B:$D,2,0)</f>
        <v>35.546551699999902</v>
      </c>
      <c r="D445">
        <f>VLOOKUP(B445, '[2]Lat Long'!$B:$D,3,0)</f>
        <v>-77.052174199999897</v>
      </c>
      <c r="E445">
        <v>8.6688250016425021E-4</v>
      </c>
      <c r="F445" s="1">
        <v>98521.650000000009</v>
      </c>
      <c r="L445" s="7"/>
    </row>
    <row r="446" spans="1:12" x14ac:dyDescent="0.2">
      <c r="A446">
        <v>445</v>
      </c>
      <c r="B446" s="1" t="s">
        <v>927</v>
      </c>
      <c r="C446">
        <f>VLOOKUP(B446, '[2]Lat Long'!$B:$D,2,0)</f>
        <v>34.754052399999999</v>
      </c>
      <c r="D446">
        <f>VLOOKUP(B446, '[2]Lat Long'!$B:$D,3,0)</f>
        <v>-77.4302414</v>
      </c>
      <c r="E446">
        <v>5.9328455244938465E-4</v>
      </c>
      <c r="F446" s="1">
        <v>67427.100000000006</v>
      </c>
      <c r="L446" s="7"/>
    </row>
    <row r="447" spans="1:12" x14ac:dyDescent="0.2">
      <c r="A447">
        <v>446</v>
      </c>
      <c r="B447" s="1" t="s">
        <v>928</v>
      </c>
      <c r="C447">
        <f>VLOOKUP(B447, '[2]Lat Long'!$B:$D,2,0)</f>
        <v>35.108493000000003</v>
      </c>
      <c r="D447">
        <f>VLOOKUP(B447, '[2]Lat Long'!$B:$D,3,0)</f>
        <v>-77.044114299999904</v>
      </c>
      <c r="E447">
        <v>6.1354534780759485E-4</v>
      </c>
      <c r="F447" s="1">
        <v>69729.75</v>
      </c>
      <c r="L447" s="7"/>
    </row>
    <row r="448" spans="1:12" x14ac:dyDescent="0.2">
      <c r="A448">
        <v>447</v>
      </c>
      <c r="B448" s="1" t="s">
        <v>929</v>
      </c>
      <c r="C448">
        <f>VLOOKUP(B448, '[2]Lat Long'!$B:$D,2,0)</f>
        <v>35.994032900000001</v>
      </c>
      <c r="D448">
        <f>VLOOKUP(B448, '[2]Lat Long'!$B:$D,3,0)</f>
        <v>-78.898618999999997</v>
      </c>
      <c r="E448">
        <v>4.3135775770036036E-3</v>
      </c>
      <c r="F448" s="1">
        <v>490240.35000000003</v>
      </c>
      <c r="L448" s="7"/>
    </row>
    <row r="449" spans="1:12" x14ac:dyDescent="0.2">
      <c r="A449">
        <v>448</v>
      </c>
      <c r="B449" s="1" t="s">
        <v>930</v>
      </c>
      <c r="C449">
        <f>VLOOKUP(B449, '[2]Lat Long'!$B:$D,2,0)</f>
        <v>36.461539499999901</v>
      </c>
      <c r="D449">
        <f>VLOOKUP(B449, '[2]Lat Long'!$B:$D,3,0)</f>
        <v>-77.654146400000002</v>
      </c>
      <c r="E449">
        <v>3.021657879551405E-4</v>
      </c>
      <c r="F449" s="1">
        <v>34341.300000000003</v>
      </c>
      <c r="L449" s="7"/>
    </row>
    <row r="450" spans="1:12" x14ac:dyDescent="0.2">
      <c r="A450">
        <v>449</v>
      </c>
      <c r="B450" s="1" t="s">
        <v>931</v>
      </c>
      <c r="C450">
        <f>VLOOKUP(B450, '[2]Lat Long'!$B:$D,2,0)</f>
        <v>35.721268899999998</v>
      </c>
      <c r="D450">
        <f>VLOOKUP(B450, '[2]Lat Long'!$B:$D,3,0)</f>
        <v>-77.915539499999994</v>
      </c>
      <c r="E450">
        <v>7.8911383070351024E-4</v>
      </c>
      <c r="F450" s="1">
        <v>89683.199999999997</v>
      </c>
      <c r="L450" s="7"/>
    </row>
    <row r="451" spans="1:12" x14ac:dyDescent="0.2">
      <c r="A451">
        <v>450</v>
      </c>
      <c r="B451" s="1" t="s">
        <v>932</v>
      </c>
      <c r="C451">
        <f>VLOOKUP(B451, '[2]Lat Long'!$B:$D,2,0)</f>
        <v>34.225725499999903</v>
      </c>
      <c r="D451">
        <f>VLOOKUP(B451, '[2]Lat Long'!$B:$D,3,0)</f>
        <v>-77.944710200000003</v>
      </c>
      <c r="E451">
        <v>9.887323567899218E-4</v>
      </c>
      <c r="F451" s="1">
        <v>112369.95000000001</v>
      </c>
      <c r="L451" s="7"/>
    </row>
    <row r="452" spans="1:12" x14ac:dyDescent="0.2">
      <c r="A452">
        <v>451</v>
      </c>
      <c r="B452" s="1" t="s">
        <v>933</v>
      </c>
      <c r="C452">
        <f>VLOOKUP(B452, '[2]Lat Long'!$B:$D,2,0)</f>
        <v>40.586258299999997</v>
      </c>
      <c r="D452">
        <f>VLOOKUP(B452, '[2]Lat Long'!$B:$D,3,0)</f>
        <v>-98.389872599999904</v>
      </c>
      <c r="E452">
        <v>2.8838274542202934E-4</v>
      </c>
      <c r="F452" s="1">
        <v>32774.85</v>
      </c>
      <c r="L452" s="7"/>
    </row>
    <row r="453" spans="1:12" x14ac:dyDescent="0.2">
      <c r="A453">
        <v>452</v>
      </c>
      <c r="B453" s="1" t="s">
        <v>934</v>
      </c>
      <c r="C453">
        <f>VLOOKUP(B453, '[2]Lat Long'!$B:$D,2,0)</f>
        <v>46.878717599999902</v>
      </c>
      <c r="D453">
        <f>VLOOKUP(B453, '[2]Lat Long'!$B:$D,3,0)</f>
        <v>-113.996585999999</v>
      </c>
      <c r="E453">
        <v>5.5144048652295012E-4</v>
      </c>
      <c r="F453" s="1">
        <v>62671.5</v>
      </c>
      <c r="L453" s="7"/>
    </row>
    <row r="454" spans="1:12" x14ac:dyDescent="0.2">
      <c r="A454">
        <v>453</v>
      </c>
      <c r="B454" s="1" t="s">
        <v>935</v>
      </c>
      <c r="C454">
        <f>VLOOKUP(B454, '[2]Lat Long'!$B:$D,2,0)</f>
        <v>42.032723399999902</v>
      </c>
      <c r="D454">
        <f>VLOOKUP(B454, '[2]Lat Long'!$B:$D,3,0)</f>
        <v>-97.413755299999906</v>
      </c>
      <c r="E454">
        <v>4.4554744156301778E-4</v>
      </c>
      <c r="F454" s="1">
        <v>50636.700000000004</v>
      </c>
      <c r="L454" s="7"/>
    </row>
    <row r="455" spans="1:12" x14ac:dyDescent="0.2">
      <c r="A455">
        <v>454</v>
      </c>
      <c r="B455" s="1" t="s">
        <v>936</v>
      </c>
      <c r="C455">
        <f>VLOOKUP(B455, '[2]Lat Long'!$B:$D,2,0)</f>
        <v>48.146968299999997</v>
      </c>
      <c r="D455">
        <f>VLOOKUP(B455, '[2]Lat Long'!$B:$D,3,0)</f>
        <v>-103.6179745</v>
      </c>
      <c r="E455">
        <v>1.0893394604164144E-4</v>
      </c>
      <c r="F455" s="1">
        <v>12380.4</v>
      </c>
      <c r="L455" s="7"/>
    </row>
    <row r="456" spans="1:12" x14ac:dyDescent="0.2">
      <c r="A456">
        <v>455</v>
      </c>
      <c r="B456" s="1" t="s">
        <v>937</v>
      </c>
      <c r="C456">
        <f>VLOOKUP(B456, '[2]Lat Long'!$B:$D,2,0)</f>
        <v>38.029305899999997</v>
      </c>
      <c r="D456">
        <f>VLOOKUP(B456, '[2]Lat Long'!$B:$D,3,0)</f>
        <v>-78.476678100000001</v>
      </c>
      <c r="E456">
        <v>7.5281307404060792E-4</v>
      </c>
      <c r="F456" s="1">
        <v>85557.6</v>
      </c>
      <c r="L456" s="7"/>
    </row>
    <row r="457" spans="1:12" x14ac:dyDescent="0.2">
      <c r="A457">
        <v>456</v>
      </c>
      <c r="B457" s="1" t="s">
        <v>938</v>
      </c>
      <c r="C457">
        <f>VLOOKUP(B457, '[2]Lat Long'!$B:$D,2,0)</f>
        <v>39.185659700000002</v>
      </c>
      <c r="D457">
        <f>VLOOKUP(B457, '[2]Lat Long'!$B:$D,3,0)</f>
        <v>-78.163334099999901</v>
      </c>
      <c r="E457">
        <v>5.4462617563542232E-4</v>
      </c>
      <c r="F457" s="1">
        <v>61897.05</v>
      </c>
      <c r="L457" s="7"/>
    </row>
    <row r="458" spans="1:12" x14ac:dyDescent="0.2">
      <c r="A458">
        <v>457</v>
      </c>
      <c r="B458" s="1" t="s">
        <v>939</v>
      </c>
      <c r="C458">
        <f>VLOOKUP(B458, '[2]Lat Long'!$B:$D,2,0)</f>
        <v>46.352673299999999</v>
      </c>
      <c r="D458">
        <f>VLOOKUP(B458, '[2]Lat Long'!$B:$D,3,0)</f>
        <v>-94.202008399999997</v>
      </c>
      <c r="E458">
        <v>3.1068268668789606E-4</v>
      </c>
      <c r="F458" s="1">
        <v>35309.25</v>
      </c>
      <c r="L458" s="7"/>
    </row>
    <row r="459" spans="1:12" x14ac:dyDescent="0.2">
      <c r="A459">
        <v>458</v>
      </c>
      <c r="B459" s="1" t="s">
        <v>940</v>
      </c>
      <c r="C459">
        <f>VLOOKUP(B459, '[2]Lat Long'!$B:$D,2,0)</f>
        <v>46.283521200000003</v>
      </c>
      <c r="D459">
        <f>VLOOKUP(B459, '[2]Lat Long'!$B:$D,3,0)</f>
        <v>-96.0777886999999</v>
      </c>
      <c r="E459">
        <v>4.7580203162205317E-4</v>
      </c>
      <c r="F459" s="1">
        <v>54075.15</v>
      </c>
      <c r="L459" s="7"/>
    </row>
    <row r="460" spans="1:12" x14ac:dyDescent="0.2">
      <c r="A460">
        <v>459</v>
      </c>
      <c r="B460" s="1" t="s">
        <v>941</v>
      </c>
      <c r="C460">
        <f>VLOOKUP(B460, '[2]Lat Long'!$B:$D,2,0)</f>
        <v>31.311293599999999</v>
      </c>
      <c r="D460">
        <f>VLOOKUP(B460, '[2]Lat Long'!$B:$D,3,0)</f>
        <v>-92.445137099999997</v>
      </c>
      <c r="E460">
        <v>1.1091884670864766E-3</v>
      </c>
      <c r="F460" s="1">
        <v>126059.85</v>
      </c>
      <c r="L460" s="7"/>
    </row>
    <row r="461" spans="1:12" x14ac:dyDescent="0.2">
      <c r="A461">
        <v>460</v>
      </c>
      <c r="B461" s="1" t="s">
        <v>942</v>
      </c>
      <c r="C461">
        <f>VLOOKUP(B461, '[2]Lat Long'!$B:$D,2,0)</f>
        <v>30.226594899999998</v>
      </c>
      <c r="D461">
        <f>VLOOKUP(B461, '[2]Lat Long'!$B:$D,3,0)</f>
        <v>-93.217375799999999</v>
      </c>
      <c r="E461">
        <v>1.0271950040656016E-3</v>
      </c>
      <c r="F461" s="1">
        <v>116741.25</v>
      </c>
      <c r="L461" s="7"/>
    </row>
    <row r="462" spans="1:12" x14ac:dyDescent="0.2">
      <c r="A462">
        <v>461</v>
      </c>
      <c r="B462" s="1" t="s">
        <v>943</v>
      </c>
      <c r="C462">
        <f>VLOOKUP(B462, '[2]Lat Long'!$B:$D,2,0)</f>
        <v>32.509310900000003</v>
      </c>
      <c r="D462">
        <f>VLOOKUP(B462, '[2]Lat Long'!$B:$D,3,0)</f>
        <v>-92.119301199999995</v>
      </c>
      <c r="E462">
        <v>1.2844520679728977E-3</v>
      </c>
      <c r="F462" s="1">
        <v>145978.65</v>
      </c>
      <c r="L462" s="7"/>
    </row>
    <row r="463" spans="1:12" x14ac:dyDescent="0.2">
      <c r="A463">
        <v>462</v>
      </c>
      <c r="B463" s="1" t="s">
        <v>944</v>
      </c>
      <c r="C463">
        <f>VLOOKUP(B463, '[2]Lat Long'!$B:$D,2,0)</f>
        <v>44.261930900000003</v>
      </c>
      <c r="D463">
        <f>VLOOKUP(B463, '[2]Lat Long'!$B:$D,3,0)</f>
        <v>-88.415384700000004</v>
      </c>
      <c r="E463">
        <v>1.5808765713336654E-3</v>
      </c>
      <c r="F463" s="1">
        <v>179667.45</v>
      </c>
      <c r="L463" s="7"/>
    </row>
    <row r="464" spans="1:12" x14ac:dyDescent="0.2">
      <c r="A464">
        <v>463</v>
      </c>
      <c r="B464" s="1" t="s">
        <v>945</v>
      </c>
      <c r="C464">
        <f>VLOOKUP(B464, '[2]Lat Long'!$B:$D,2,0)</f>
        <v>41.9778795</v>
      </c>
      <c r="D464">
        <f>VLOOKUP(B464, '[2]Lat Long'!$B:$D,3,0)</f>
        <v>-91.665623199999999</v>
      </c>
      <c r="E464">
        <v>1.0321879419093974E-3</v>
      </c>
      <c r="F464" s="1">
        <v>117308.7</v>
      </c>
      <c r="L464" s="7"/>
    </row>
    <row r="465" spans="1:12" x14ac:dyDescent="0.2">
      <c r="A465">
        <v>464</v>
      </c>
      <c r="B465" s="1" t="s">
        <v>946</v>
      </c>
      <c r="C465">
        <f>VLOOKUP(B465, '[2]Lat Long'!$B:$D,2,0)</f>
        <v>44.811349</v>
      </c>
      <c r="D465">
        <f>VLOOKUP(B465, '[2]Lat Long'!$B:$D,3,0)</f>
        <v>-91.498494100000002</v>
      </c>
      <c r="E465">
        <v>7.1492455522436521E-4</v>
      </c>
      <c r="F465" s="1">
        <v>81251.55</v>
      </c>
      <c r="L465" s="7"/>
    </row>
    <row r="466" spans="1:12" x14ac:dyDescent="0.2">
      <c r="A466">
        <v>465</v>
      </c>
      <c r="B466" s="1" t="s">
        <v>947</v>
      </c>
      <c r="C466">
        <f>VLOOKUP(B466, '[2]Lat Long'!$B:$D,2,0)</f>
        <v>43.773044800000001</v>
      </c>
      <c r="D466">
        <f>VLOOKUP(B466, '[2]Lat Long'!$B:$D,3,0)</f>
        <v>-88.4470508</v>
      </c>
      <c r="E466">
        <v>3.5668423456197972E-4</v>
      </c>
      <c r="F466" s="1">
        <v>40537.35</v>
      </c>
      <c r="L466" s="7"/>
    </row>
    <row r="467" spans="1:12" x14ac:dyDescent="0.2">
      <c r="A467">
        <v>466</v>
      </c>
      <c r="B467" s="1" t="s">
        <v>948</v>
      </c>
      <c r="C467">
        <f>VLOOKUP(B467, '[2]Lat Long'!$B:$D,2,0)</f>
        <v>44.519158999999902</v>
      </c>
      <c r="D467">
        <f>VLOOKUP(B467, '[2]Lat Long'!$B:$D,3,0)</f>
        <v>-88.019825999999895</v>
      </c>
      <c r="E467">
        <v>1.2291694365890143E-3</v>
      </c>
      <c r="F467" s="1">
        <v>139695.75</v>
      </c>
      <c r="L467" s="7"/>
    </row>
    <row r="468" spans="1:12" x14ac:dyDescent="0.2">
      <c r="A468">
        <v>467</v>
      </c>
      <c r="B468" s="1" t="s">
        <v>949</v>
      </c>
      <c r="C468">
        <f>VLOOKUP(B468, '[2]Lat Long'!$B:$D,2,0)</f>
        <v>42.5083482</v>
      </c>
      <c r="D468">
        <f>VLOOKUP(B468, '[2]Lat Long'!$B:$D,3,0)</f>
        <v>-89.031776499999907</v>
      </c>
      <c r="E468">
        <v>8.4935376437163799E-4</v>
      </c>
      <c r="F468" s="1">
        <v>96529.5</v>
      </c>
      <c r="L468" s="7"/>
    </row>
    <row r="469" spans="1:12" x14ac:dyDescent="0.2">
      <c r="A469">
        <v>468</v>
      </c>
      <c r="B469" s="1" t="s">
        <v>950</v>
      </c>
      <c r="C469">
        <f>VLOOKUP(B469, '[2]Lat Long'!$B:$D,2,0)</f>
        <v>44.055390799999998</v>
      </c>
      <c r="D469">
        <f>VLOOKUP(B469, '[2]Lat Long'!$B:$D,3,0)</f>
        <v>-91.6663522999999</v>
      </c>
      <c r="E469">
        <v>1.1710993125468975E-3</v>
      </c>
      <c r="F469" s="1">
        <v>133096.05000000002</v>
      </c>
      <c r="L469" s="7"/>
    </row>
    <row r="470" spans="1:12" x14ac:dyDescent="0.2">
      <c r="A470">
        <v>469</v>
      </c>
      <c r="B470" s="1" t="s">
        <v>951</v>
      </c>
      <c r="C470">
        <f>VLOOKUP(B470, '[2]Lat Long'!$B:$D,2,0)</f>
        <v>43.073051700000001</v>
      </c>
      <c r="D470">
        <f>VLOOKUP(B470, '[2]Lat Long'!$B:$D,3,0)</f>
        <v>-89.401230199999901</v>
      </c>
      <c r="E470">
        <v>2.3485615522270071E-3</v>
      </c>
      <c r="F470" s="1">
        <v>266915.25</v>
      </c>
      <c r="L470" s="7"/>
    </row>
    <row r="471" spans="1:12" x14ac:dyDescent="0.2">
      <c r="A471">
        <v>470</v>
      </c>
      <c r="B471" s="1" t="s">
        <v>952</v>
      </c>
      <c r="C471">
        <f>VLOOKUP(B471, '[2]Lat Long'!$B:$D,2,0)</f>
        <v>44.088605899999898</v>
      </c>
      <c r="D471">
        <f>VLOOKUP(B471, '[2]Lat Long'!$B:$D,3,0)</f>
        <v>-87.6575839999999</v>
      </c>
      <c r="E471">
        <v>3.1842748163037391E-4</v>
      </c>
      <c r="F471" s="1">
        <v>36189.450000000004</v>
      </c>
      <c r="L471" s="7"/>
    </row>
    <row r="472" spans="1:12" x14ac:dyDescent="0.2">
      <c r="A472">
        <v>471</v>
      </c>
      <c r="B472" s="1" t="s">
        <v>953</v>
      </c>
      <c r="C472">
        <f>VLOOKUP(B472, '[2]Lat Long'!$B:$D,2,0)</f>
        <v>43.750828400000003</v>
      </c>
      <c r="D472">
        <f>VLOOKUP(B472, '[2]Lat Long'!$B:$D,3,0)</f>
        <v>-87.714529999999897</v>
      </c>
      <c r="E472">
        <v>4.1130166883423917E-4</v>
      </c>
      <c r="F472" s="1">
        <v>46744.65</v>
      </c>
      <c r="L472" s="7"/>
    </row>
    <row r="473" spans="1:12" x14ac:dyDescent="0.2">
      <c r="A473">
        <v>472</v>
      </c>
      <c r="B473" s="1" t="s">
        <v>954</v>
      </c>
      <c r="C473">
        <f>VLOOKUP(B473, '[2]Lat Long'!$B:$D,2,0)</f>
        <v>44.383576300000001</v>
      </c>
      <c r="D473">
        <f>VLOOKUP(B473, '[2]Lat Long'!$B:$D,3,0)</f>
        <v>-89.8173464999999</v>
      </c>
      <c r="E473">
        <v>7.968111115665864E-4</v>
      </c>
      <c r="F473" s="1">
        <v>90558</v>
      </c>
      <c r="L473" s="7"/>
    </row>
    <row r="474" spans="1:12" x14ac:dyDescent="0.2">
      <c r="A474">
        <v>473</v>
      </c>
      <c r="B474" s="1" t="s">
        <v>955</v>
      </c>
      <c r="C474">
        <f>VLOOKUP(B474, '[2]Lat Long'!$B:$D,2,0)</f>
        <v>42.534899299999999</v>
      </c>
      <c r="D474">
        <f>VLOOKUP(B474, '[2]Lat Long'!$B:$D,3,0)</f>
        <v>-92.445316099999999</v>
      </c>
      <c r="E474">
        <v>1.0334668625466266E-3</v>
      </c>
      <c r="F474" s="1">
        <v>117454.05</v>
      </c>
      <c r="L474" s="7"/>
    </row>
    <row r="475" spans="1:12" x14ac:dyDescent="0.2">
      <c r="A475">
        <v>474</v>
      </c>
      <c r="B475" s="1" t="s">
        <v>956</v>
      </c>
      <c r="C475">
        <f>VLOOKUP(B475, '[2]Lat Long'!$B:$D,2,0)</f>
        <v>45.636622799999998</v>
      </c>
      <c r="D475">
        <f>VLOOKUP(B475, '[2]Lat Long'!$B:$D,3,0)</f>
        <v>-89.412075299999898</v>
      </c>
      <c r="E475">
        <v>8.7132902609492646E-4</v>
      </c>
      <c r="F475" s="1">
        <v>99027</v>
      </c>
      <c r="L475" s="7"/>
    </row>
    <row r="476" spans="1:12" x14ac:dyDescent="0.2">
      <c r="A476">
        <v>475</v>
      </c>
      <c r="B476" s="1" t="s">
        <v>957</v>
      </c>
      <c r="C476">
        <f>VLOOKUP(B476, '[2]Lat Long'!$B:$D,2,0)</f>
        <v>41.866634099999999</v>
      </c>
      <c r="D476">
        <f>VLOOKUP(B476, '[2]Lat Long'!$B:$D,3,0)</f>
        <v>-103.6671662</v>
      </c>
      <c r="E476">
        <v>4.03687537610116E-4</v>
      </c>
      <c r="F476" s="1">
        <v>45879.3</v>
      </c>
      <c r="L476" s="7"/>
    </row>
    <row r="477" spans="1:12" x14ac:dyDescent="0.2">
      <c r="A477">
        <v>476</v>
      </c>
      <c r="B477" s="1" t="s">
        <v>958</v>
      </c>
      <c r="C477">
        <f>VLOOKUP(B477, '[2]Lat Long'!$B:$D,2,0)</f>
        <v>41.865053400000001</v>
      </c>
      <c r="D477">
        <f>VLOOKUP(B477, '[2]Lat Long'!$B:$D,3,0)</f>
        <v>-80.789808899999997</v>
      </c>
      <c r="E477">
        <v>3.9524190999646301E-4</v>
      </c>
      <c r="F477" s="1">
        <v>44919.450000000004</v>
      </c>
      <c r="L477" s="7"/>
    </row>
    <row r="478" spans="1:12" x14ac:dyDescent="0.2">
      <c r="A478">
        <v>477</v>
      </c>
      <c r="B478" s="1" t="s">
        <v>959</v>
      </c>
      <c r="C478">
        <f>VLOOKUP(B478, '[2]Lat Long'!$B:$D,2,0)</f>
        <v>43.3095163999999</v>
      </c>
      <c r="D478">
        <f>VLOOKUP(B478, '[2]Lat Long'!$B:$D,3,0)</f>
        <v>-73.644005800000002</v>
      </c>
      <c r="E478">
        <v>4.6935595484988858E-4</v>
      </c>
      <c r="F478" s="1">
        <v>53342.55</v>
      </c>
      <c r="L478" s="7"/>
    </row>
    <row r="479" spans="1:12" x14ac:dyDescent="0.2">
      <c r="A479">
        <v>478</v>
      </c>
      <c r="B479" s="1" t="s">
        <v>960</v>
      </c>
      <c r="C479">
        <f>VLOOKUP(B479, '[2]Lat Long'!$B:$D,2,0)</f>
        <v>44.699487300000001</v>
      </c>
      <c r="D479">
        <f>VLOOKUP(B479, '[2]Lat Long'!$B:$D,3,0)</f>
        <v>-73.452912400000002</v>
      </c>
      <c r="E479">
        <v>4.8749841416810612E-4</v>
      </c>
      <c r="F479" s="1">
        <v>55404.450000000004</v>
      </c>
      <c r="L479" s="7"/>
    </row>
    <row r="480" spans="1:12" x14ac:dyDescent="0.2">
      <c r="A480">
        <v>479</v>
      </c>
      <c r="B480" s="1" t="s">
        <v>961</v>
      </c>
      <c r="C480">
        <f>VLOOKUP(B480, '[2]Lat Long'!$B:$D,2,0)</f>
        <v>38.731743099999903</v>
      </c>
      <c r="D480">
        <f>VLOOKUP(B480, '[2]Lat Long'!$B:$D,3,0)</f>
        <v>-82.997674200000006</v>
      </c>
      <c r="E480">
        <v>3.6964369971879464E-4</v>
      </c>
      <c r="F480" s="1">
        <v>42010.200000000004</v>
      </c>
      <c r="L480" s="7"/>
    </row>
    <row r="481" spans="1:12" x14ac:dyDescent="0.2">
      <c r="A481">
        <v>480</v>
      </c>
      <c r="B481" s="1" t="s">
        <v>962</v>
      </c>
      <c r="C481">
        <f>VLOOKUP(B481, '[2]Lat Long'!$B:$D,2,0)</f>
        <v>39.828936900000002</v>
      </c>
      <c r="D481">
        <f>VLOOKUP(B481, '[2]Lat Long'!$B:$D,3,0)</f>
        <v>-84.890238199999999</v>
      </c>
      <c r="E481">
        <v>4.1551854338114046E-4</v>
      </c>
      <c r="F481" s="1">
        <v>47223.9</v>
      </c>
      <c r="L48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Q295"/>
  <sheetViews>
    <sheetView workbookViewId="0">
      <selection activeCell="N2" sqref="N2:BQ295"/>
    </sheetView>
  </sheetViews>
  <sheetFormatPr baseColWidth="10" defaultRowHeight="16" x14ac:dyDescent="0.2"/>
  <sheetData>
    <row r="1" spans="1:69" x14ac:dyDescent="0.2">
      <c r="A1" t="s">
        <v>386</v>
      </c>
      <c r="B1" t="s">
        <v>387</v>
      </c>
      <c r="C1" t="s">
        <v>388</v>
      </c>
      <c r="D1" t="s">
        <v>389</v>
      </c>
      <c r="E1" t="s">
        <v>390</v>
      </c>
      <c r="F1" t="s">
        <v>391</v>
      </c>
      <c r="H1" s="1" t="s">
        <v>392</v>
      </c>
      <c r="I1" s="1" t="s">
        <v>393</v>
      </c>
      <c r="J1" s="1" t="s">
        <v>394</v>
      </c>
      <c r="K1" s="1" t="s">
        <v>395</v>
      </c>
      <c r="L1" s="1" t="s">
        <v>396</v>
      </c>
      <c r="M1" s="1" t="s">
        <v>397</v>
      </c>
      <c r="N1" t="s">
        <v>398</v>
      </c>
    </row>
    <row r="2" spans="1:69" x14ac:dyDescent="0.2">
      <c r="A2">
        <v>1</v>
      </c>
      <c r="B2" t="s">
        <v>977</v>
      </c>
      <c r="C2">
        <v>46.9753708</v>
      </c>
      <c r="D2">
        <v>-123.81572180000001</v>
      </c>
      <c r="E2">
        <v>7.8671451293769199E-4</v>
      </c>
      <c r="F2" s="1">
        <v>62830</v>
      </c>
      <c r="G2">
        <v>1</v>
      </c>
      <c r="H2" s="11" t="s">
        <v>978</v>
      </c>
      <c r="I2" s="12">
        <v>62</v>
      </c>
      <c r="J2" s="1">
        <v>1</v>
      </c>
      <c r="K2" s="1">
        <v>62</v>
      </c>
      <c r="L2" s="13">
        <v>28409450</v>
      </c>
      <c r="M2" s="1">
        <v>25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</row>
    <row r="3" spans="1:69" x14ac:dyDescent="0.2">
      <c r="A3">
        <v>2</v>
      </c>
      <c r="B3" t="s">
        <v>579</v>
      </c>
      <c r="C3">
        <v>40.105319600000001</v>
      </c>
      <c r="D3">
        <v>-85.680254099999999</v>
      </c>
      <c r="E3">
        <v>1.693666381272654E-3</v>
      </c>
      <c r="F3" s="1">
        <v>613000</v>
      </c>
      <c r="G3">
        <v>2</v>
      </c>
      <c r="H3" s="11" t="s">
        <v>979</v>
      </c>
      <c r="I3" s="12">
        <v>1</v>
      </c>
      <c r="J3" s="1">
        <v>63</v>
      </c>
      <c r="K3" s="1">
        <v>63</v>
      </c>
      <c r="L3" s="13">
        <v>318984</v>
      </c>
      <c r="M3" s="1">
        <v>25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</row>
    <row r="4" spans="1:69" x14ac:dyDescent="0.2">
      <c r="A4">
        <v>3</v>
      </c>
      <c r="B4" t="s">
        <v>898</v>
      </c>
      <c r="C4">
        <v>33.473497799999997</v>
      </c>
      <c r="D4">
        <v>-82.010514799999996</v>
      </c>
      <c r="E4">
        <v>4.9426892443764194E-3</v>
      </c>
      <c r="F4" s="1">
        <v>83000</v>
      </c>
      <c r="G4">
        <v>3</v>
      </c>
      <c r="H4" s="11" t="s">
        <v>404</v>
      </c>
      <c r="I4" s="12">
        <v>1</v>
      </c>
      <c r="J4" s="1">
        <v>64</v>
      </c>
      <c r="K4" s="1">
        <v>64</v>
      </c>
      <c r="L4" s="13">
        <v>3250000</v>
      </c>
      <c r="M4" s="1">
        <v>25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</v>
      </c>
    </row>
    <row r="5" spans="1:69" x14ac:dyDescent="0.2">
      <c r="A5">
        <v>4</v>
      </c>
      <c r="B5" t="s">
        <v>433</v>
      </c>
      <c r="C5">
        <v>44.058172800000001</v>
      </c>
      <c r="D5">
        <v>-121.31530960000001</v>
      </c>
      <c r="E5">
        <v>9.7319891919745664E-4</v>
      </c>
      <c r="F5" s="1">
        <v>104186</v>
      </c>
      <c r="G5">
        <v>4</v>
      </c>
      <c r="H5" s="11" t="s">
        <v>980</v>
      </c>
      <c r="I5" s="12">
        <v>7</v>
      </c>
      <c r="J5" s="1">
        <v>65</v>
      </c>
      <c r="K5" s="1">
        <v>71</v>
      </c>
      <c r="L5" s="13">
        <v>4725000</v>
      </c>
      <c r="M5" s="1">
        <v>25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</row>
    <row r="6" spans="1:69" x14ac:dyDescent="0.2">
      <c r="A6">
        <v>5</v>
      </c>
      <c r="B6" t="s">
        <v>900</v>
      </c>
      <c r="C6">
        <v>36.968521899999999</v>
      </c>
      <c r="D6">
        <v>-86.480804300000003</v>
      </c>
      <c r="E6">
        <v>2.1098653253530104E-3</v>
      </c>
      <c r="F6" s="1">
        <v>1757000</v>
      </c>
      <c r="G6">
        <v>5</v>
      </c>
      <c r="H6" s="11" t="s">
        <v>981</v>
      </c>
      <c r="I6" s="12">
        <v>3</v>
      </c>
      <c r="J6" s="1">
        <v>72</v>
      </c>
      <c r="K6" s="1">
        <v>74</v>
      </c>
      <c r="L6" s="13">
        <v>6125889</v>
      </c>
      <c r="M6" s="1">
        <v>25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</row>
    <row r="7" spans="1:69" x14ac:dyDescent="0.2">
      <c r="A7">
        <v>6</v>
      </c>
      <c r="B7" t="s">
        <v>982</v>
      </c>
      <c r="C7">
        <v>31.149952800000001</v>
      </c>
      <c r="D7">
        <v>-81.491489400000006</v>
      </c>
      <c r="E7">
        <v>6.7374216869448727E-4</v>
      </c>
      <c r="F7" s="1">
        <v>374000</v>
      </c>
      <c r="G7">
        <v>6</v>
      </c>
      <c r="H7" s="11" t="s">
        <v>983</v>
      </c>
      <c r="I7" s="12">
        <v>3</v>
      </c>
      <c r="J7" s="1">
        <v>75</v>
      </c>
      <c r="K7" s="1">
        <v>77</v>
      </c>
      <c r="L7" s="13">
        <v>20400000</v>
      </c>
      <c r="M7" s="1">
        <v>25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1</v>
      </c>
    </row>
    <row r="8" spans="1:69" x14ac:dyDescent="0.2">
      <c r="A8">
        <v>7</v>
      </c>
      <c r="B8" t="s">
        <v>984</v>
      </c>
      <c r="C8">
        <v>35.045629699999999</v>
      </c>
      <c r="D8">
        <v>-85.309680099999994</v>
      </c>
      <c r="E8">
        <v>4.83885736397112E-3</v>
      </c>
      <c r="F8" s="1">
        <v>189188</v>
      </c>
      <c r="G8">
        <v>7</v>
      </c>
      <c r="H8" s="11" t="s">
        <v>985</v>
      </c>
      <c r="I8" s="12">
        <v>2</v>
      </c>
      <c r="J8" s="1">
        <v>78</v>
      </c>
      <c r="K8" s="1">
        <v>79</v>
      </c>
      <c r="L8" s="13">
        <v>1800000</v>
      </c>
      <c r="M8" s="1">
        <v>25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</row>
    <row r="9" spans="1:69" x14ac:dyDescent="0.2">
      <c r="A9">
        <v>8</v>
      </c>
      <c r="B9" t="s">
        <v>986</v>
      </c>
      <c r="C9">
        <v>36.529770599999999</v>
      </c>
      <c r="D9">
        <v>-87.3594528</v>
      </c>
      <c r="E9">
        <v>2.0882786755223523E-3</v>
      </c>
      <c r="F9" s="1">
        <v>286000</v>
      </c>
      <c r="G9">
        <v>8</v>
      </c>
      <c r="H9" s="11" t="s">
        <v>987</v>
      </c>
      <c r="I9" s="12">
        <v>3</v>
      </c>
      <c r="J9" s="1">
        <v>80</v>
      </c>
      <c r="K9" s="1">
        <v>82</v>
      </c>
      <c r="L9" s="13">
        <v>550000</v>
      </c>
      <c r="M9" s="1">
        <v>15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</row>
    <row r="10" spans="1:69" x14ac:dyDescent="0.2">
      <c r="A10">
        <v>9</v>
      </c>
      <c r="B10" t="s">
        <v>988</v>
      </c>
      <c r="C10">
        <v>33.495674399999999</v>
      </c>
      <c r="D10">
        <v>-88.4272627</v>
      </c>
      <c r="E10">
        <v>1.5762800928341501E-3</v>
      </c>
      <c r="F10" s="1">
        <v>690000</v>
      </c>
      <c r="G10">
        <v>9</v>
      </c>
      <c r="H10" s="11" t="s">
        <v>989</v>
      </c>
      <c r="I10" s="12">
        <v>6</v>
      </c>
      <c r="J10" s="1">
        <v>83</v>
      </c>
      <c r="K10" s="1">
        <v>88</v>
      </c>
      <c r="L10" s="13">
        <v>1600000</v>
      </c>
      <c r="M10" s="1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</row>
    <row r="11" spans="1:69" x14ac:dyDescent="0.2">
      <c r="A11">
        <v>10</v>
      </c>
      <c r="B11" t="s">
        <v>990</v>
      </c>
      <c r="C11">
        <v>36.162838999999998</v>
      </c>
      <c r="D11">
        <v>-85.5016423</v>
      </c>
      <c r="E11">
        <v>1.1140283661839551E-3</v>
      </c>
      <c r="F11" s="1">
        <v>104445</v>
      </c>
      <c r="G11">
        <v>10</v>
      </c>
      <c r="H11" s="11" t="s">
        <v>991</v>
      </c>
      <c r="I11" s="12">
        <v>1</v>
      </c>
      <c r="J11" s="1">
        <v>89</v>
      </c>
      <c r="K11" s="1">
        <v>89</v>
      </c>
      <c r="L11" s="13">
        <v>400000</v>
      </c>
      <c r="M11" s="1">
        <v>15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</row>
    <row r="12" spans="1:69" x14ac:dyDescent="0.2">
      <c r="A12">
        <v>11</v>
      </c>
      <c r="B12" t="s">
        <v>992</v>
      </c>
      <c r="C12">
        <v>36.9486986</v>
      </c>
      <c r="D12">
        <v>-84.096876100000003</v>
      </c>
      <c r="E12">
        <v>1.2141756451043376E-3</v>
      </c>
      <c r="F12" s="1">
        <v>116000</v>
      </c>
      <c r="G12">
        <v>11</v>
      </c>
      <c r="H12" s="11" t="s">
        <v>993</v>
      </c>
      <c r="I12" s="12">
        <v>3</v>
      </c>
      <c r="J12" s="1">
        <v>90</v>
      </c>
      <c r="K12" s="1">
        <v>92</v>
      </c>
      <c r="L12" s="13">
        <v>1016491.0000000001</v>
      </c>
      <c r="M12" s="1">
        <v>15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</row>
    <row r="13" spans="1:69" x14ac:dyDescent="0.2">
      <c r="A13">
        <v>12</v>
      </c>
      <c r="B13" t="s">
        <v>463</v>
      </c>
      <c r="C13">
        <v>27.800582800000001</v>
      </c>
      <c r="D13">
        <v>-97.396381000000005</v>
      </c>
      <c r="E13">
        <v>4.735877962058474E-3</v>
      </c>
      <c r="F13" s="1">
        <v>32664</v>
      </c>
      <c r="G13">
        <v>12</v>
      </c>
      <c r="H13" s="11" t="s">
        <v>994</v>
      </c>
      <c r="I13" s="12">
        <v>2</v>
      </c>
      <c r="J13" s="1">
        <v>93</v>
      </c>
      <c r="K13" s="1">
        <v>94</v>
      </c>
      <c r="L13" s="13">
        <v>424609.00000000006</v>
      </c>
      <c r="M13" s="1">
        <v>25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1</v>
      </c>
    </row>
    <row r="14" spans="1:69" x14ac:dyDescent="0.2">
      <c r="A14">
        <v>13</v>
      </c>
      <c r="B14" t="s">
        <v>906</v>
      </c>
      <c r="C14">
        <v>34.7698021</v>
      </c>
      <c r="D14">
        <v>-84.970222800000002</v>
      </c>
      <c r="E14">
        <v>9.3402279646836344E-4</v>
      </c>
      <c r="F14" s="1">
        <v>55144</v>
      </c>
      <c r="G14">
        <v>13</v>
      </c>
      <c r="H14" s="11" t="s">
        <v>995</v>
      </c>
      <c r="I14" s="12">
        <v>1</v>
      </c>
      <c r="J14" s="1">
        <v>95</v>
      </c>
      <c r="K14" s="1">
        <v>95</v>
      </c>
      <c r="L14" s="13">
        <v>376811</v>
      </c>
      <c r="M14" s="1">
        <v>25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</row>
    <row r="15" spans="1:69" x14ac:dyDescent="0.2">
      <c r="A15">
        <v>14</v>
      </c>
      <c r="B15" t="s">
        <v>907</v>
      </c>
      <c r="C15">
        <v>36.585971800000003</v>
      </c>
      <c r="D15">
        <v>-79.395022800000007</v>
      </c>
      <c r="E15">
        <v>1.5669880772642177E-3</v>
      </c>
      <c r="F15" s="1">
        <v>1101000</v>
      </c>
      <c r="G15">
        <v>14</v>
      </c>
      <c r="H15" s="11" t="s">
        <v>996</v>
      </c>
      <c r="I15" s="12">
        <v>1</v>
      </c>
      <c r="J15" s="1">
        <v>96</v>
      </c>
      <c r="K15" s="1">
        <v>96</v>
      </c>
      <c r="L15" s="13">
        <v>296000</v>
      </c>
      <c r="M15" s="1">
        <v>25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</row>
    <row r="16" spans="1:69" x14ac:dyDescent="0.2">
      <c r="A16">
        <v>15</v>
      </c>
      <c r="B16" t="s">
        <v>437</v>
      </c>
      <c r="C16">
        <v>41.523643700000001</v>
      </c>
      <c r="D16">
        <v>-90.577636699999999</v>
      </c>
      <c r="E16">
        <v>3.9749177715821954E-3</v>
      </c>
      <c r="F16" s="1">
        <v>61050</v>
      </c>
      <c r="G16">
        <v>15</v>
      </c>
      <c r="H16" s="11" t="s">
        <v>997</v>
      </c>
      <c r="I16" s="12">
        <v>4</v>
      </c>
      <c r="J16" s="1">
        <v>97</v>
      </c>
      <c r="K16" s="1">
        <v>100</v>
      </c>
      <c r="L16" s="13">
        <v>1000000</v>
      </c>
      <c r="M16" s="1">
        <v>25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</row>
    <row r="17" spans="1:69" x14ac:dyDescent="0.2">
      <c r="A17">
        <v>16</v>
      </c>
      <c r="B17" t="s">
        <v>441</v>
      </c>
      <c r="C17">
        <v>41.600544800000002</v>
      </c>
      <c r="D17">
        <v>-93.609106400000002</v>
      </c>
      <c r="E17">
        <v>6.9034655533474366E-3</v>
      </c>
      <c r="F17" s="1">
        <v>326738</v>
      </c>
      <c r="G17">
        <v>16</v>
      </c>
      <c r="H17" s="11" t="s">
        <v>998</v>
      </c>
      <c r="I17" s="12">
        <v>5</v>
      </c>
      <c r="J17" s="1">
        <v>101</v>
      </c>
      <c r="K17" s="1">
        <v>105</v>
      </c>
      <c r="L17" s="13">
        <v>1500000</v>
      </c>
      <c r="M17" s="1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</v>
      </c>
    </row>
    <row r="18" spans="1:69" x14ac:dyDescent="0.2">
      <c r="A18">
        <v>17</v>
      </c>
      <c r="B18" t="s">
        <v>999</v>
      </c>
      <c r="C18">
        <v>31.223231299999998</v>
      </c>
      <c r="D18">
        <v>-85.3904888</v>
      </c>
      <c r="E18">
        <v>1.9912476790917839E-3</v>
      </c>
      <c r="F18" s="1">
        <v>2186000</v>
      </c>
      <c r="G18">
        <v>17</v>
      </c>
      <c r="H18" s="11" t="s">
        <v>1000</v>
      </c>
      <c r="I18" s="12">
        <v>1</v>
      </c>
      <c r="J18" s="1">
        <v>106</v>
      </c>
      <c r="K18" s="1">
        <v>106</v>
      </c>
      <c r="L18" s="13">
        <v>38000000</v>
      </c>
      <c r="M18" s="1">
        <v>25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1</v>
      </c>
    </row>
    <row r="19" spans="1:69" x14ac:dyDescent="0.2">
      <c r="A19">
        <v>18</v>
      </c>
      <c r="B19" t="s">
        <v>443</v>
      </c>
      <c r="C19">
        <v>42.500558300000002</v>
      </c>
      <c r="D19">
        <v>-90.664571800000004</v>
      </c>
      <c r="E19">
        <v>1.6722028672242679E-3</v>
      </c>
      <c r="F19" s="1">
        <v>5049000</v>
      </c>
      <c r="G19">
        <v>18</v>
      </c>
      <c r="H19" s="11" t="s">
        <v>1001</v>
      </c>
      <c r="I19" s="12">
        <v>28</v>
      </c>
      <c r="J19" s="1">
        <v>107</v>
      </c>
      <c r="K19" s="1">
        <v>134</v>
      </c>
      <c r="L19" s="13">
        <v>50000000</v>
      </c>
      <c r="M19" s="1">
        <v>25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</row>
    <row r="20" spans="1:69" x14ac:dyDescent="0.2">
      <c r="A20">
        <v>19</v>
      </c>
      <c r="B20" t="s">
        <v>1002</v>
      </c>
      <c r="C20">
        <v>34.799810000000001</v>
      </c>
      <c r="D20">
        <v>-87.677250999999998</v>
      </c>
      <c r="E20">
        <v>1.6393729732738236E-3</v>
      </c>
      <c r="F20" s="1">
        <v>282000</v>
      </c>
      <c r="G20">
        <v>19</v>
      </c>
      <c r="H20" s="11" t="s">
        <v>1003</v>
      </c>
      <c r="I20" s="12">
        <v>2</v>
      </c>
      <c r="J20" s="1">
        <v>135</v>
      </c>
      <c r="K20" s="1">
        <v>136</v>
      </c>
      <c r="L20" s="13">
        <v>225087</v>
      </c>
      <c r="M20" s="1">
        <v>25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</row>
    <row r="21" spans="1:69" x14ac:dyDescent="0.2">
      <c r="A21">
        <v>20</v>
      </c>
      <c r="B21" t="s">
        <v>445</v>
      </c>
      <c r="C21">
        <v>38.303183699999998</v>
      </c>
      <c r="D21">
        <v>-77.460539900000001</v>
      </c>
      <c r="E21">
        <v>1.1807206002592803E-3</v>
      </c>
      <c r="F21" s="1">
        <v>1387000</v>
      </c>
      <c r="G21">
        <v>20</v>
      </c>
      <c r="H21" s="11" t="s">
        <v>1004</v>
      </c>
      <c r="I21" s="12">
        <v>2</v>
      </c>
      <c r="J21" s="1">
        <v>137</v>
      </c>
      <c r="K21" s="1">
        <v>138</v>
      </c>
      <c r="L21" s="13">
        <v>2500000</v>
      </c>
      <c r="M21" s="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</row>
    <row r="22" spans="1:69" x14ac:dyDescent="0.2">
      <c r="A22">
        <v>21</v>
      </c>
      <c r="B22" t="s">
        <v>959</v>
      </c>
      <c r="C22">
        <v>43.3095164</v>
      </c>
      <c r="D22">
        <v>-73.644005800000002</v>
      </c>
      <c r="E22">
        <v>1.1227994226750432E-3</v>
      </c>
      <c r="F22" s="1">
        <v>703000</v>
      </c>
      <c r="G22">
        <v>21</v>
      </c>
      <c r="H22" s="11" t="s">
        <v>1005</v>
      </c>
      <c r="I22" s="12">
        <v>2</v>
      </c>
      <c r="J22" s="1">
        <v>139</v>
      </c>
      <c r="K22" s="1">
        <v>140</v>
      </c>
      <c r="L22" s="13">
        <v>9200000</v>
      </c>
      <c r="M22" s="1">
        <v>25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</row>
    <row r="23" spans="1:69" x14ac:dyDescent="0.2">
      <c r="A23">
        <v>22</v>
      </c>
      <c r="B23" t="s">
        <v>1006</v>
      </c>
      <c r="C23">
        <v>33.399661000000002</v>
      </c>
      <c r="D23">
        <v>-91.037702899999999</v>
      </c>
      <c r="E23">
        <v>2.0264645128216601E-3</v>
      </c>
      <c r="F23" s="1">
        <v>306113</v>
      </c>
      <c r="G23">
        <v>22</v>
      </c>
      <c r="H23" s="11" t="s">
        <v>1007</v>
      </c>
      <c r="I23" s="12">
        <v>1</v>
      </c>
      <c r="J23" s="1">
        <v>141</v>
      </c>
      <c r="K23" s="1">
        <v>141</v>
      </c>
      <c r="L23" s="13">
        <v>100000</v>
      </c>
      <c r="M23" s="1">
        <v>25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1</v>
      </c>
    </row>
    <row r="24" spans="1:69" x14ac:dyDescent="0.2">
      <c r="A24">
        <v>23</v>
      </c>
      <c r="B24" t="s">
        <v>1008</v>
      </c>
      <c r="C24">
        <v>19.7070942</v>
      </c>
      <c r="D24">
        <v>-155.08848689999999</v>
      </c>
      <c r="E24">
        <v>1.1396406088965926E-3</v>
      </c>
      <c r="F24" s="1">
        <v>82500</v>
      </c>
      <c r="G24">
        <v>23</v>
      </c>
      <c r="H24" s="11" t="s">
        <v>1009</v>
      </c>
      <c r="I24" s="12">
        <v>2</v>
      </c>
      <c r="J24" s="1">
        <v>142</v>
      </c>
      <c r="K24" s="1">
        <v>143</v>
      </c>
      <c r="L24" s="13">
        <v>1533333</v>
      </c>
      <c r="M24" s="1">
        <v>15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</row>
    <row r="25" spans="1:69" x14ac:dyDescent="0.2">
      <c r="A25">
        <v>24</v>
      </c>
      <c r="B25" t="s">
        <v>447</v>
      </c>
      <c r="C25">
        <v>41.661127700000002</v>
      </c>
      <c r="D25">
        <v>-91.5301683</v>
      </c>
      <c r="E25">
        <v>1.0962020937042274E-3</v>
      </c>
      <c r="F25" s="1">
        <v>81000</v>
      </c>
      <c r="G25">
        <v>24</v>
      </c>
      <c r="H25" s="11" t="s">
        <v>1010</v>
      </c>
      <c r="I25" s="12">
        <v>9</v>
      </c>
      <c r="J25" s="1">
        <v>144</v>
      </c>
      <c r="K25" s="1">
        <v>152</v>
      </c>
      <c r="L25" s="13">
        <v>1294633</v>
      </c>
      <c r="M25" s="1">
        <v>25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</row>
    <row r="26" spans="1:69" x14ac:dyDescent="0.2">
      <c r="A26">
        <v>25</v>
      </c>
      <c r="B26" t="s">
        <v>1011</v>
      </c>
      <c r="C26">
        <v>42.443961399999999</v>
      </c>
      <c r="D26">
        <v>-76.501880700000001</v>
      </c>
      <c r="E26">
        <v>8.9128520803662549E-4</v>
      </c>
      <c r="F26" s="1">
        <v>180564</v>
      </c>
      <c r="G26">
        <v>25</v>
      </c>
      <c r="H26" s="11" t="s">
        <v>1012</v>
      </c>
      <c r="I26" s="12">
        <v>1</v>
      </c>
      <c r="J26" s="1">
        <v>153</v>
      </c>
      <c r="K26" s="1">
        <v>153</v>
      </c>
      <c r="L26" s="13">
        <v>161000</v>
      </c>
      <c r="M26" s="1">
        <v>25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</row>
    <row r="27" spans="1:69" x14ac:dyDescent="0.2">
      <c r="A27">
        <v>26</v>
      </c>
      <c r="B27" t="s">
        <v>1013</v>
      </c>
      <c r="C27">
        <v>33.0362218</v>
      </c>
      <c r="D27">
        <v>-85.032244399999996</v>
      </c>
      <c r="E27">
        <v>6.0776033336304067E-4</v>
      </c>
      <c r="F27" s="1">
        <v>535000</v>
      </c>
      <c r="G27">
        <v>26</v>
      </c>
      <c r="H27" s="11" t="s">
        <v>1014</v>
      </c>
      <c r="I27" s="12">
        <v>1</v>
      </c>
      <c r="J27" s="1">
        <v>154</v>
      </c>
      <c r="K27" s="1">
        <v>154</v>
      </c>
      <c r="L27" s="13">
        <v>611871</v>
      </c>
      <c r="M27" s="1">
        <v>15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</row>
    <row r="28" spans="1:69" x14ac:dyDescent="0.2">
      <c r="A28">
        <v>27</v>
      </c>
      <c r="B28" t="s">
        <v>467</v>
      </c>
      <c r="C28">
        <v>27.530567099999999</v>
      </c>
      <c r="D28">
        <v>-99.480324100000004</v>
      </c>
      <c r="E28">
        <v>1.4480862715054393E-3</v>
      </c>
      <c r="F28" s="1">
        <v>58126</v>
      </c>
      <c r="G28">
        <v>27</v>
      </c>
      <c r="H28" s="11" t="s">
        <v>1015</v>
      </c>
      <c r="I28" s="12">
        <v>4</v>
      </c>
      <c r="J28" s="1">
        <v>155</v>
      </c>
      <c r="K28" s="1">
        <v>158</v>
      </c>
      <c r="L28" s="13">
        <v>1850000</v>
      </c>
      <c r="M28" s="1">
        <v>15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</row>
    <row r="29" spans="1:69" x14ac:dyDescent="0.2">
      <c r="A29">
        <v>28</v>
      </c>
      <c r="B29" t="s">
        <v>1016</v>
      </c>
      <c r="C29">
        <v>36.169941199999997</v>
      </c>
      <c r="D29">
        <v>-115.1398296</v>
      </c>
      <c r="E29">
        <v>8.1255976643832151E-3</v>
      </c>
      <c r="F29" s="1">
        <v>24000</v>
      </c>
      <c r="G29">
        <v>28</v>
      </c>
      <c r="H29" s="11" t="s">
        <v>1017</v>
      </c>
      <c r="I29" s="12">
        <v>1</v>
      </c>
      <c r="J29" s="1">
        <v>159</v>
      </c>
      <c r="K29" s="1">
        <v>159</v>
      </c>
      <c r="L29" s="13">
        <v>266996</v>
      </c>
      <c r="M29" s="1">
        <v>15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</row>
    <row r="30" spans="1:69" x14ac:dyDescent="0.2">
      <c r="A30">
        <v>29</v>
      </c>
      <c r="B30" t="s">
        <v>731</v>
      </c>
      <c r="C30">
        <v>38.971668899999997</v>
      </c>
      <c r="D30">
        <v>-95.235250100000002</v>
      </c>
      <c r="E30">
        <v>7.7478928602378279E-4</v>
      </c>
      <c r="F30" s="1">
        <v>430000</v>
      </c>
      <c r="G30">
        <v>29</v>
      </c>
      <c r="H30" s="11" t="s">
        <v>1018</v>
      </c>
      <c r="I30" s="12">
        <v>2</v>
      </c>
      <c r="J30" s="1">
        <v>160</v>
      </c>
      <c r="K30" s="1">
        <v>161</v>
      </c>
      <c r="L30" s="13">
        <v>316800</v>
      </c>
      <c r="M30" s="1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</row>
    <row r="31" spans="1:69" x14ac:dyDescent="0.2">
      <c r="A31">
        <v>30</v>
      </c>
      <c r="B31" t="s">
        <v>1019</v>
      </c>
      <c r="C31">
        <v>21.9811111</v>
      </c>
      <c r="D31">
        <v>-159.37111110000001</v>
      </c>
      <c r="E31">
        <v>4.8474768687301804E-4</v>
      </c>
      <c r="F31" s="1">
        <v>6839000</v>
      </c>
      <c r="G31">
        <v>30</v>
      </c>
      <c r="H31" s="11" t="s">
        <v>29</v>
      </c>
      <c r="I31" s="12">
        <v>36</v>
      </c>
      <c r="J31" s="1">
        <v>162</v>
      </c>
      <c r="K31" s="1">
        <v>197</v>
      </c>
      <c r="L31" s="13">
        <v>20000000</v>
      </c>
      <c r="M31" s="1">
        <v>25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</row>
    <row r="32" spans="1:69" x14ac:dyDescent="0.2">
      <c r="A32">
        <v>31</v>
      </c>
      <c r="B32" t="s">
        <v>908</v>
      </c>
      <c r="C32">
        <v>37.4137536</v>
      </c>
      <c r="D32">
        <v>-79.142246400000005</v>
      </c>
      <c r="E32">
        <v>1.4633929964402109E-3</v>
      </c>
      <c r="F32" s="1">
        <v>149550</v>
      </c>
      <c r="G32">
        <v>31</v>
      </c>
      <c r="H32" s="11" t="s">
        <v>466</v>
      </c>
      <c r="I32" s="12">
        <v>1</v>
      </c>
      <c r="J32" s="1">
        <v>198</v>
      </c>
      <c r="K32" s="1">
        <v>198</v>
      </c>
      <c r="L32" s="13">
        <v>1504000</v>
      </c>
      <c r="M32" s="1">
        <v>25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</row>
    <row r="33" spans="1:69" x14ac:dyDescent="0.2">
      <c r="A33">
        <v>32</v>
      </c>
      <c r="B33" t="s">
        <v>885</v>
      </c>
      <c r="C33">
        <v>31.2437872</v>
      </c>
      <c r="D33">
        <v>-90.453153499999999</v>
      </c>
      <c r="E33">
        <v>1.0163248589425151E-3</v>
      </c>
      <c r="F33" s="1">
        <v>125625</v>
      </c>
      <c r="G33">
        <v>32</v>
      </c>
      <c r="H33" s="11" t="s">
        <v>1020</v>
      </c>
      <c r="I33" s="12">
        <v>3</v>
      </c>
      <c r="J33" s="1">
        <v>199</v>
      </c>
      <c r="K33" s="1">
        <v>201</v>
      </c>
      <c r="L33" s="13">
        <v>1567366</v>
      </c>
      <c r="M33" s="1">
        <v>15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</row>
    <row r="34" spans="1:69" x14ac:dyDescent="0.2">
      <c r="A34">
        <v>33</v>
      </c>
      <c r="B34" t="s">
        <v>901</v>
      </c>
      <c r="C34">
        <v>37.328100499999998</v>
      </c>
      <c r="D34">
        <v>-87.498888199999996</v>
      </c>
      <c r="E34">
        <v>4.3690469946860565E-4</v>
      </c>
      <c r="F34" s="1">
        <v>307201</v>
      </c>
      <c r="G34">
        <v>33</v>
      </c>
      <c r="H34" s="11" t="s">
        <v>1021</v>
      </c>
      <c r="I34" s="12">
        <v>2</v>
      </c>
      <c r="J34" s="1">
        <v>202</v>
      </c>
      <c r="K34" s="1">
        <v>203</v>
      </c>
      <c r="L34" s="13">
        <v>200740</v>
      </c>
      <c r="M34" s="1">
        <v>25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</row>
    <row r="35" spans="1:69" x14ac:dyDescent="0.2">
      <c r="A35">
        <v>34</v>
      </c>
      <c r="B35" t="s">
        <v>732</v>
      </c>
      <c r="C35">
        <v>39.183608200000002</v>
      </c>
      <c r="D35">
        <v>-96.571669400000005</v>
      </c>
      <c r="E35">
        <v>1.1638983580042346E-3</v>
      </c>
      <c r="F35" s="1">
        <v>561000</v>
      </c>
      <c r="G35">
        <v>34</v>
      </c>
      <c r="H35" s="11" t="s">
        <v>1022</v>
      </c>
      <c r="I35" s="12">
        <v>4</v>
      </c>
      <c r="J35" s="1">
        <v>204</v>
      </c>
      <c r="K35" s="1">
        <v>207</v>
      </c>
      <c r="L35" s="13">
        <v>1800000</v>
      </c>
      <c r="M35" s="1">
        <v>25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</row>
    <row r="36" spans="1:69" x14ac:dyDescent="0.2">
      <c r="A36">
        <v>35</v>
      </c>
      <c r="B36" t="s">
        <v>1023</v>
      </c>
      <c r="C36">
        <v>40.558373899999999</v>
      </c>
      <c r="D36">
        <v>-85.6591442</v>
      </c>
      <c r="E36">
        <v>1.0347005064508421E-3</v>
      </c>
      <c r="F36" s="1">
        <v>34613</v>
      </c>
      <c r="G36">
        <v>35</v>
      </c>
      <c r="H36" s="11" t="s">
        <v>1024</v>
      </c>
      <c r="I36" s="12">
        <v>5</v>
      </c>
      <c r="J36" s="1">
        <v>208</v>
      </c>
      <c r="K36" s="1">
        <v>212</v>
      </c>
      <c r="L36" s="13">
        <v>800000</v>
      </c>
      <c r="M36" s="1">
        <v>15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</row>
    <row r="37" spans="1:69" x14ac:dyDescent="0.2">
      <c r="A37">
        <v>36</v>
      </c>
      <c r="B37" t="s">
        <v>1025</v>
      </c>
      <c r="C37">
        <v>36.691526199999998</v>
      </c>
      <c r="D37">
        <v>-79.872538599999999</v>
      </c>
      <c r="E37">
        <v>8.5794382699058865E-4</v>
      </c>
      <c r="F37" s="1">
        <v>145500</v>
      </c>
      <c r="G37">
        <v>36</v>
      </c>
      <c r="H37" s="11" t="s">
        <v>1026</v>
      </c>
      <c r="I37" s="12">
        <v>34</v>
      </c>
      <c r="J37" s="1">
        <v>213</v>
      </c>
      <c r="K37" s="1">
        <v>246</v>
      </c>
      <c r="L37" s="13">
        <v>41000000</v>
      </c>
      <c r="M37" s="1">
        <v>15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</row>
    <row r="38" spans="1:69" x14ac:dyDescent="0.2">
      <c r="A38">
        <v>37</v>
      </c>
      <c r="B38" t="s">
        <v>469</v>
      </c>
      <c r="C38">
        <v>42.326515200000003</v>
      </c>
      <c r="D38">
        <v>-122.8755949</v>
      </c>
      <c r="E38">
        <v>1.9800044349719981E-3</v>
      </c>
      <c r="F38" s="1">
        <v>59363</v>
      </c>
      <c r="G38">
        <v>37</v>
      </c>
      <c r="H38" s="11" t="s">
        <v>1027</v>
      </c>
      <c r="I38" s="12">
        <v>6</v>
      </c>
      <c r="J38" s="1">
        <v>247</v>
      </c>
      <c r="K38" s="1">
        <v>252</v>
      </c>
      <c r="L38" s="13">
        <v>6000000</v>
      </c>
      <c r="M38" s="1">
        <v>15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</row>
    <row r="39" spans="1:69" x14ac:dyDescent="0.2">
      <c r="A39">
        <v>38</v>
      </c>
      <c r="B39" t="s">
        <v>1028</v>
      </c>
      <c r="C39">
        <v>32.364309800000001</v>
      </c>
      <c r="D39">
        <v>-88.703655999999995</v>
      </c>
      <c r="E39">
        <v>1.8946239779410391E-3</v>
      </c>
      <c r="F39" s="1">
        <v>35850</v>
      </c>
      <c r="G39">
        <v>38</v>
      </c>
      <c r="H39" s="11" t="s">
        <v>1029</v>
      </c>
      <c r="I39" s="12">
        <v>1</v>
      </c>
      <c r="J39" s="1">
        <v>253</v>
      </c>
      <c r="K39" s="1">
        <v>253</v>
      </c>
      <c r="L39" s="13">
        <v>3353262</v>
      </c>
      <c r="M39" s="1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</row>
    <row r="40" spans="1:69" x14ac:dyDescent="0.2">
      <c r="A40">
        <v>39</v>
      </c>
      <c r="B40" t="s">
        <v>1030</v>
      </c>
      <c r="C40">
        <v>32.366805200000002</v>
      </c>
      <c r="D40">
        <v>-86.299968899999996</v>
      </c>
      <c r="E40">
        <v>4.1747292582771231E-3</v>
      </c>
      <c r="F40" s="1">
        <v>414000</v>
      </c>
      <c r="G40">
        <v>39</v>
      </c>
      <c r="H40" s="11" t="s">
        <v>1031</v>
      </c>
      <c r="I40" s="12">
        <v>1</v>
      </c>
      <c r="J40" s="1">
        <v>254</v>
      </c>
      <c r="K40" s="1">
        <v>254</v>
      </c>
      <c r="L40" s="13">
        <v>660714</v>
      </c>
      <c r="M40" s="1">
        <v>25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1</v>
      </c>
    </row>
    <row r="41" spans="1:69" x14ac:dyDescent="0.2">
      <c r="A41">
        <v>40</v>
      </c>
      <c r="B41" t="s">
        <v>581</v>
      </c>
      <c r="C41">
        <v>40.193376700000002</v>
      </c>
      <c r="D41">
        <v>-85.386359900000002</v>
      </c>
      <c r="E41">
        <v>1.7275571373472902E-3</v>
      </c>
      <c r="F41" s="1">
        <v>269000</v>
      </c>
      <c r="G41">
        <v>40</v>
      </c>
      <c r="H41" s="11" t="s">
        <v>1032</v>
      </c>
      <c r="I41" s="12">
        <v>1</v>
      </c>
      <c r="J41" s="1">
        <v>255</v>
      </c>
      <c r="K41" s="1">
        <v>255</v>
      </c>
      <c r="L41" s="13">
        <v>2500000</v>
      </c>
      <c r="M41" s="1">
        <v>25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</row>
    <row r="42" spans="1:69" x14ac:dyDescent="0.2">
      <c r="A42">
        <v>41</v>
      </c>
      <c r="B42" t="s">
        <v>1033</v>
      </c>
      <c r="C42">
        <v>36.162663799999997</v>
      </c>
      <c r="D42">
        <v>-86.781601600000002</v>
      </c>
      <c r="E42">
        <v>1.3538390909525501E-2</v>
      </c>
      <c r="F42" s="1">
        <v>1063000</v>
      </c>
      <c r="G42">
        <v>41</v>
      </c>
      <c r="H42" s="11" t="s">
        <v>1034</v>
      </c>
      <c r="I42" s="12">
        <v>1</v>
      </c>
      <c r="J42" s="1">
        <v>256</v>
      </c>
      <c r="K42" s="1">
        <v>256</v>
      </c>
      <c r="L42" s="13">
        <v>32957</v>
      </c>
      <c r="M42" s="1">
        <v>25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</row>
    <row r="43" spans="1:69" x14ac:dyDescent="0.2">
      <c r="A43">
        <v>42</v>
      </c>
      <c r="B43" t="s">
        <v>886</v>
      </c>
      <c r="C43">
        <v>31.560444199999999</v>
      </c>
      <c r="D43">
        <v>-91.403171</v>
      </c>
      <c r="E43">
        <v>6.9348178179106127E-4</v>
      </c>
      <c r="F43" s="1">
        <v>119824</v>
      </c>
      <c r="G43">
        <v>42</v>
      </c>
      <c r="H43" s="11" t="s">
        <v>1035</v>
      </c>
      <c r="I43" s="12">
        <v>1</v>
      </c>
      <c r="J43" s="1">
        <v>257</v>
      </c>
      <c r="K43" s="1">
        <v>257</v>
      </c>
      <c r="L43" s="13">
        <v>430261.99999999994</v>
      </c>
      <c r="M43" s="1">
        <v>15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</row>
    <row r="44" spans="1:69" x14ac:dyDescent="0.2">
      <c r="A44">
        <v>43</v>
      </c>
      <c r="B44" t="s">
        <v>1036</v>
      </c>
      <c r="C44">
        <v>29.187198599999999</v>
      </c>
      <c r="D44">
        <v>-82.140092300000006</v>
      </c>
      <c r="E44">
        <v>1.8454549128813866E-3</v>
      </c>
      <c r="F44" s="1">
        <v>5388000</v>
      </c>
      <c r="G44">
        <v>43</v>
      </c>
      <c r="H44" s="11" t="s">
        <v>1037</v>
      </c>
      <c r="I44" s="12">
        <v>7</v>
      </c>
      <c r="J44" s="1">
        <v>258</v>
      </c>
      <c r="K44" s="1">
        <v>264</v>
      </c>
      <c r="L44" s="13">
        <v>1500000</v>
      </c>
      <c r="M44" s="1">
        <v>25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</row>
    <row r="45" spans="1:69" x14ac:dyDescent="0.2">
      <c r="A45">
        <v>44</v>
      </c>
      <c r="B45" t="s">
        <v>1038</v>
      </c>
      <c r="C45">
        <v>32.645411600000003</v>
      </c>
      <c r="D45">
        <v>-85.378279500000005</v>
      </c>
      <c r="E45">
        <v>1.1747343068441965E-3</v>
      </c>
      <c r="F45" s="1">
        <v>37050</v>
      </c>
      <c r="G45">
        <v>44</v>
      </c>
      <c r="H45" s="11" t="s">
        <v>1039</v>
      </c>
      <c r="I45" s="12">
        <v>2</v>
      </c>
      <c r="J45" s="1">
        <v>265</v>
      </c>
      <c r="K45" s="1">
        <v>266</v>
      </c>
      <c r="L45" s="13">
        <v>258134.99999999997</v>
      </c>
      <c r="M45" s="1">
        <v>15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1</v>
      </c>
    </row>
    <row r="46" spans="1:69" x14ac:dyDescent="0.2">
      <c r="A46">
        <v>45</v>
      </c>
      <c r="B46" t="s">
        <v>902</v>
      </c>
      <c r="C46">
        <v>37.771907400000003</v>
      </c>
      <c r="D46">
        <v>-87.111167600000002</v>
      </c>
      <c r="E46">
        <v>1.4880864567774319E-3</v>
      </c>
      <c r="F46" s="1">
        <v>200000</v>
      </c>
      <c r="G46">
        <v>45</v>
      </c>
      <c r="H46" s="11" t="s">
        <v>1040</v>
      </c>
      <c r="I46" s="12">
        <v>1</v>
      </c>
      <c r="J46" s="1">
        <v>267</v>
      </c>
      <c r="K46" s="1">
        <v>267</v>
      </c>
      <c r="L46" s="13">
        <v>142947</v>
      </c>
      <c r="M46" s="1">
        <v>25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</row>
    <row r="47" spans="1:69" x14ac:dyDescent="0.2">
      <c r="A47">
        <v>46</v>
      </c>
      <c r="B47" t="s">
        <v>1041</v>
      </c>
      <c r="C47">
        <v>30.158812900000001</v>
      </c>
      <c r="D47">
        <v>-85.6602058</v>
      </c>
      <c r="E47">
        <v>1.6215561727773477E-3</v>
      </c>
      <c r="F47" s="1">
        <v>189000</v>
      </c>
      <c r="G47">
        <v>46</v>
      </c>
      <c r="H47" s="11" t="s">
        <v>1042</v>
      </c>
      <c r="I47" s="12">
        <v>1</v>
      </c>
      <c r="J47" s="1">
        <v>268</v>
      </c>
      <c r="K47" s="1">
        <v>268</v>
      </c>
      <c r="L47" s="13">
        <v>116018.99999999999</v>
      </c>
      <c r="M47" s="1">
        <v>15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1</v>
      </c>
    </row>
    <row r="48" spans="1:69" x14ac:dyDescent="0.2">
      <c r="A48">
        <v>47</v>
      </c>
      <c r="B48" t="s">
        <v>962</v>
      </c>
      <c r="C48">
        <v>39.828936900000002</v>
      </c>
      <c r="D48">
        <v>-84.890238199999999</v>
      </c>
      <c r="E48">
        <v>9.9400886640147444E-4</v>
      </c>
      <c r="F48" s="1">
        <v>123413</v>
      </c>
      <c r="G48">
        <v>47</v>
      </c>
      <c r="H48" s="11" t="s">
        <v>1043</v>
      </c>
      <c r="I48" s="12">
        <v>2</v>
      </c>
      <c r="J48" s="1">
        <v>269</v>
      </c>
      <c r="K48" s="1">
        <v>270</v>
      </c>
      <c r="L48" s="13">
        <v>2000000</v>
      </c>
      <c r="M48" s="1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</row>
    <row r="49" spans="1:69" x14ac:dyDescent="0.2">
      <c r="A49">
        <v>48</v>
      </c>
      <c r="B49" t="s">
        <v>910</v>
      </c>
      <c r="C49">
        <v>34.257038000000001</v>
      </c>
      <c r="D49">
        <v>-85.164672600000003</v>
      </c>
      <c r="E49">
        <v>1.0899032248418371E-3</v>
      </c>
      <c r="F49" s="1">
        <v>561000</v>
      </c>
      <c r="G49">
        <v>48</v>
      </c>
      <c r="H49" s="11" t="s">
        <v>1044</v>
      </c>
      <c r="I49" s="12">
        <v>1</v>
      </c>
      <c r="J49" s="1">
        <v>271</v>
      </c>
      <c r="K49" s="1">
        <v>271</v>
      </c>
      <c r="L49" s="13">
        <v>438999.00000000006</v>
      </c>
      <c r="M49" s="1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</row>
    <row r="50" spans="1:69" x14ac:dyDescent="0.2">
      <c r="A50">
        <v>49</v>
      </c>
      <c r="B50" t="s">
        <v>471</v>
      </c>
      <c r="C50">
        <v>43.216504999999998</v>
      </c>
      <c r="D50">
        <v>-123.3417381</v>
      </c>
      <c r="E50">
        <v>8.9651374279157211E-4</v>
      </c>
      <c r="F50" s="1">
        <v>47000</v>
      </c>
      <c r="G50">
        <v>49</v>
      </c>
      <c r="H50" s="11" t="s">
        <v>1045</v>
      </c>
      <c r="I50" s="12">
        <v>1</v>
      </c>
      <c r="J50" s="1">
        <v>272</v>
      </c>
      <c r="K50" s="1">
        <v>272</v>
      </c>
      <c r="L50" s="13">
        <v>125000</v>
      </c>
      <c r="M50" s="1">
        <v>25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</row>
    <row r="51" spans="1:69" x14ac:dyDescent="0.2">
      <c r="A51">
        <v>50</v>
      </c>
      <c r="B51" t="s">
        <v>1046</v>
      </c>
      <c r="C51">
        <v>32.0835407</v>
      </c>
      <c r="D51">
        <v>-81.099834200000004</v>
      </c>
      <c r="E51">
        <v>5.9690544055657525E-3</v>
      </c>
      <c r="F51" s="1">
        <v>79200</v>
      </c>
      <c r="G51">
        <v>50</v>
      </c>
      <c r="H51" s="11" t="s">
        <v>1047</v>
      </c>
      <c r="I51" s="12">
        <v>6</v>
      </c>
      <c r="J51" s="1">
        <v>273</v>
      </c>
      <c r="K51" s="1">
        <v>278</v>
      </c>
      <c r="L51" s="13">
        <v>9157530</v>
      </c>
      <c r="M51" s="1">
        <v>25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1</v>
      </c>
    </row>
    <row r="52" spans="1:69" x14ac:dyDescent="0.2">
      <c r="A52">
        <v>51</v>
      </c>
      <c r="B52" t="s">
        <v>904</v>
      </c>
      <c r="C52">
        <v>37.092022200000002</v>
      </c>
      <c r="D52">
        <v>-84.604108400000001</v>
      </c>
      <c r="E52">
        <v>1.0560029967839491E-3</v>
      </c>
      <c r="F52" s="1">
        <v>82950</v>
      </c>
      <c r="G52">
        <v>51</v>
      </c>
      <c r="H52" s="11" t="s">
        <v>1048</v>
      </c>
      <c r="I52" s="12">
        <v>2</v>
      </c>
      <c r="J52" s="1">
        <v>279</v>
      </c>
      <c r="K52" s="1">
        <v>280</v>
      </c>
      <c r="L52" s="13">
        <v>489487</v>
      </c>
      <c r="M52" s="1">
        <v>25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</row>
    <row r="53" spans="1:69" x14ac:dyDescent="0.2">
      <c r="A53">
        <v>52</v>
      </c>
      <c r="B53" t="s">
        <v>1049</v>
      </c>
      <c r="C53">
        <v>38.149576000000003</v>
      </c>
      <c r="D53">
        <v>-79.071695800000001</v>
      </c>
      <c r="E53">
        <v>9.5024830377855125E-4</v>
      </c>
      <c r="F53" s="1">
        <v>1145000</v>
      </c>
      <c r="G53">
        <v>52</v>
      </c>
      <c r="H53" s="11" t="s">
        <v>1050</v>
      </c>
      <c r="I53" s="12">
        <v>1</v>
      </c>
      <c r="J53" s="1">
        <v>281</v>
      </c>
      <c r="K53" s="1">
        <v>281</v>
      </c>
      <c r="L53" s="13">
        <v>149104</v>
      </c>
      <c r="M53" s="1">
        <v>15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</row>
    <row r="54" spans="1:69" x14ac:dyDescent="0.2">
      <c r="A54">
        <v>53</v>
      </c>
      <c r="B54" t="s">
        <v>1051</v>
      </c>
      <c r="C54">
        <v>30.438255900000001</v>
      </c>
      <c r="D54">
        <v>-84.280732900000004</v>
      </c>
      <c r="E54">
        <v>3.9684105190882675E-3</v>
      </c>
      <c r="F54" s="1">
        <v>76125</v>
      </c>
      <c r="G54">
        <v>53</v>
      </c>
      <c r="H54" s="11" t="s">
        <v>1052</v>
      </c>
      <c r="I54" s="12">
        <v>3</v>
      </c>
      <c r="J54" s="1">
        <v>282</v>
      </c>
      <c r="K54" s="1">
        <v>284</v>
      </c>
      <c r="L54" s="13">
        <v>815100</v>
      </c>
      <c r="M54" s="1">
        <v>25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1</v>
      </c>
    </row>
    <row r="55" spans="1:69" x14ac:dyDescent="0.2">
      <c r="A55">
        <v>54</v>
      </c>
      <c r="B55" t="s">
        <v>1053</v>
      </c>
      <c r="C55">
        <v>39.4667034</v>
      </c>
      <c r="D55">
        <v>-87.413909200000006</v>
      </c>
      <c r="E55">
        <v>2.2445569271923979E-3</v>
      </c>
      <c r="F55" s="1">
        <v>47175</v>
      </c>
      <c r="G55">
        <v>54</v>
      </c>
      <c r="H55" s="11" t="s">
        <v>1054</v>
      </c>
      <c r="I55" s="12">
        <v>3</v>
      </c>
      <c r="J55" s="1">
        <v>285</v>
      </c>
      <c r="K55" s="1">
        <v>287</v>
      </c>
      <c r="L55" s="13">
        <v>565000</v>
      </c>
      <c r="M55" s="1">
        <v>15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</row>
    <row r="56" spans="1:69" x14ac:dyDescent="0.2">
      <c r="A56">
        <v>55</v>
      </c>
      <c r="B56" t="s">
        <v>649</v>
      </c>
      <c r="C56">
        <v>34.257606600000003</v>
      </c>
      <c r="D56">
        <v>-88.703385900000001</v>
      </c>
      <c r="E56">
        <v>2.7629869865085145E-3</v>
      </c>
      <c r="F56" s="1">
        <v>2797000</v>
      </c>
      <c r="G56">
        <v>55</v>
      </c>
      <c r="H56" s="11" t="s">
        <v>1055</v>
      </c>
      <c r="I56" s="12">
        <v>2</v>
      </c>
      <c r="J56" s="1">
        <v>288</v>
      </c>
      <c r="K56" s="1">
        <v>289</v>
      </c>
      <c r="L56" s="13">
        <v>367200</v>
      </c>
      <c r="M56" s="1">
        <v>15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</row>
    <row r="57" spans="1:69" x14ac:dyDescent="0.2">
      <c r="A57">
        <v>56</v>
      </c>
      <c r="B57" t="s">
        <v>1056</v>
      </c>
      <c r="C57">
        <v>43.100903000000002</v>
      </c>
      <c r="D57">
        <v>-75.232664</v>
      </c>
      <c r="E57">
        <v>2.9991424729402727E-3</v>
      </c>
      <c r="F57" s="1">
        <v>147000</v>
      </c>
      <c r="G57">
        <v>56</v>
      </c>
      <c r="H57" s="11" t="s">
        <v>1057</v>
      </c>
      <c r="I57" s="12">
        <v>5</v>
      </c>
      <c r="J57" s="1">
        <v>290</v>
      </c>
      <c r="K57" s="1">
        <v>294</v>
      </c>
      <c r="L57" s="13">
        <v>10000000</v>
      </c>
      <c r="M57" s="1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</row>
    <row r="58" spans="1:69" x14ac:dyDescent="0.2">
      <c r="A58">
        <v>57</v>
      </c>
      <c r="B58" t="s">
        <v>915</v>
      </c>
      <c r="C58">
        <v>30.8327022</v>
      </c>
      <c r="D58">
        <v>-83.278485099999997</v>
      </c>
      <c r="E58">
        <v>1.3187463402032711E-3</v>
      </c>
      <c r="F58" s="1">
        <v>226022</v>
      </c>
      <c r="H58" s="9"/>
      <c r="I58" s="10"/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</v>
      </c>
    </row>
    <row r="59" spans="1:69" x14ac:dyDescent="0.2">
      <c r="A59">
        <v>58</v>
      </c>
      <c r="B59" t="s">
        <v>683</v>
      </c>
      <c r="C59">
        <v>28.805267400000002</v>
      </c>
      <c r="D59">
        <v>-97.003598199999999</v>
      </c>
      <c r="E59">
        <v>1.4204470243769352E-3</v>
      </c>
      <c r="F59" s="1">
        <v>168750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</row>
    <row r="60" spans="1:69" x14ac:dyDescent="0.2">
      <c r="A60">
        <v>59</v>
      </c>
      <c r="B60" t="s">
        <v>1058</v>
      </c>
      <c r="C60">
        <v>38.677269000000003</v>
      </c>
      <c r="D60">
        <v>-87.528632500000001</v>
      </c>
      <c r="E60">
        <v>8.88074205714294E-4</v>
      </c>
      <c r="F60" s="1">
        <v>199000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</row>
    <row r="61" spans="1:69" x14ac:dyDescent="0.2">
      <c r="A61">
        <v>60</v>
      </c>
      <c r="B61" t="s">
        <v>1059</v>
      </c>
      <c r="C61">
        <v>46.064580900000003</v>
      </c>
      <c r="D61">
        <v>-118.3430209</v>
      </c>
      <c r="E61">
        <v>1.435602197579679E-3</v>
      </c>
      <c r="F61" s="1">
        <v>115084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1</v>
      </c>
    </row>
    <row r="62" spans="1:69" x14ac:dyDescent="0.2">
      <c r="A62">
        <v>61</v>
      </c>
      <c r="B62" t="s">
        <v>899</v>
      </c>
      <c r="C62">
        <v>31.2135511</v>
      </c>
      <c r="D62">
        <v>-82.354017799999994</v>
      </c>
      <c r="E62">
        <v>9.3804838935034236E-4</v>
      </c>
      <c r="F62" s="1">
        <v>13000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1</v>
      </c>
    </row>
    <row r="63" spans="1:69" x14ac:dyDescent="0.2">
      <c r="A63">
        <v>62</v>
      </c>
      <c r="B63" t="s">
        <v>1060</v>
      </c>
      <c r="C63">
        <v>47.423459899999997</v>
      </c>
      <c r="D63">
        <v>-120.31034940000001</v>
      </c>
      <c r="E63">
        <v>1.5776819463554038E-3</v>
      </c>
      <c r="F63" s="1">
        <v>363000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1</v>
      </c>
    </row>
    <row r="64" spans="1:69" x14ac:dyDescent="0.2">
      <c r="A64">
        <v>63</v>
      </c>
      <c r="B64" t="s">
        <v>891</v>
      </c>
      <c r="C64">
        <v>39.935601599999998</v>
      </c>
      <c r="D64">
        <v>-91.4098726</v>
      </c>
      <c r="E64">
        <v>1.6785585679861686E-3</v>
      </c>
      <c r="F64" s="1">
        <v>575000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</row>
    <row r="65" spans="1:69" x14ac:dyDescent="0.2">
      <c r="A65">
        <v>64</v>
      </c>
      <c r="B65" t="s">
        <v>832</v>
      </c>
      <c r="C65">
        <v>36.746842200000003</v>
      </c>
      <c r="D65">
        <v>-119.7725868</v>
      </c>
      <c r="E65">
        <v>7.1568411053308124E-3</v>
      </c>
      <c r="F65" s="1">
        <v>114000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</row>
    <row r="66" spans="1:69" x14ac:dyDescent="0.2">
      <c r="A66">
        <v>65</v>
      </c>
      <c r="B66" t="s">
        <v>1061</v>
      </c>
      <c r="C66">
        <v>33.520660800000002</v>
      </c>
      <c r="D66">
        <v>-86.802490000000006</v>
      </c>
      <c r="E66">
        <v>1.1369562488430565E-2</v>
      </c>
      <c r="F66" s="1">
        <v>934000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</row>
    <row r="67" spans="1:69" x14ac:dyDescent="0.2">
      <c r="A67">
        <v>66</v>
      </c>
      <c r="B67" t="s">
        <v>439</v>
      </c>
      <c r="C67">
        <v>29.2108147</v>
      </c>
      <c r="D67">
        <v>-81.0228331</v>
      </c>
      <c r="E67">
        <v>3.7832332465172393E-3</v>
      </c>
      <c r="F67" s="1">
        <v>4324000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</row>
    <row r="68" spans="1:69" x14ac:dyDescent="0.2">
      <c r="A68">
        <v>67</v>
      </c>
      <c r="B68" t="s">
        <v>493</v>
      </c>
      <c r="C68">
        <v>44.052069099999997</v>
      </c>
      <c r="D68">
        <v>-123.08675359999999</v>
      </c>
      <c r="E68">
        <v>2.6797377257091913E-3</v>
      </c>
      <c r="F68" s="1">
        <v>2940000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</row>
    <row r="69" spans="1:69" x14ac:dyDescent="0.2">
      <c r="A69">
        <v>68</v>
      </c>
      <c r="B69" t="s">
        <v>1062</v>
      </c>
      <c r="C69">
        <v>36.229793600000001</v>
      </c>
      <c r="D69">
        <v>-93.107676499999997</v>
      </c>
      <c r="E69">
        <v>7.0527440093944645E-4</v>
      </c>
      <c r="F69" s="1">
        <v>917550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</row>
    <row r="70" spans="1:69" x14ac:dyDescent="0.2">
      <c r="A70">
        <v>69</v>
      </c>
      <c r="B70" t="s">
        <v>1063</v>
      </c>
      <c r="C70">
        <v>21.306944399999999</v>
      </c>
      <c r="D70">
        <v>-157.8583333</v>
      </c>
      <c r="E70">
        <v>7.920766026564878E-3</v>
      </c>
      <c r="F70" s="1">
        <v>953000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</row>
    <row r="71" spans="1:69" x14ac:dyDescent="0.2">
      <c r="A71">
        <v>70</v>
      </c>
      <c r="B71" t="s">
        <v>612</v>
      </c>
      <c r="C71">
        <v>35.842296699999999</v>
      </c>
      <c r="D71">
        <v>-90.704279</v>
      </c>
      <c r="E71">
        <v>1.5102035376701863E-3</v>
      </c>
      <c r="F71" s="1">
        <v>11000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</row>
    <row r="72" spans="1:69" x14ac:dyDescent="0.2">
      <c r="A72">
        <v>71</v>
      </c>
      <c r="B72" t="s">
        <v>1064</v>
      </c>
      <c r="C72">
        <v>33.209840700000001</v>
      </c>
      <c r="D72">
        <v>-87.569173500000005</v>
      </c>
      <c r="E72">
        <v>2.253555311281527E-3</v>
      </c>
      <c r="F72" s="1">
        <v>3771000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</row>
    <row r="73" spans="1:69" x14ac:dyDescent="0.2">
      <c r="A73">
        <v>72</v>
      </c>
      <c r="B73" t="s">
        <v>1065</v>
      </c>
      <c r="C73">
        <v>39.364283399999998</v>
      </c>
      <c r="D73">
        <v>-74.422926599999997</v>
      </c>
      <c r="E73">
        <v>3.0255030023297953E-3</v>
      </c>
      <c r="F73" s="1">
        <v>102000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</row>
    <row r="74" spans="1:69" x14ac:dyDescent="0.2">
      <c r="A74">
        <v>73</v>
      </c>
      <c r="B74" t="s">
        <v>1066</v>
      </c>
      <c r="C74">
        <v>39.158168000000003</v>
      </c>
      <c r="D74">
        <v>-75.524368199999998</v>
      </c>
      <c r="E74">
        <v>2.3799020958761531E-3</v>
      </c>
      <c r="F74" s="1">
        <v>951000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</row>
    <row r="75" spans="1:69" x14ac:dyDescent="0.2">
      <c r="A75">
        <v>74</v>
      </c>
      <c r="B75" t="s">
        <v>1067</v>
      </c>
      <c r="C75">
        <v>39.9525839</v>
      </c>
      <c r="D75">
        <v>-75.165221500000001</v>
      </c>
      <c r="E75">
        <v>5.5878497036088569E-2</v>
      </c>
      <c r="F75" s="1">
        <v>452000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1</v>
      </c>
    </row>
    <row r="76" spans="1:69" x14ac:dyDescent="0.2">
      <c r="A76">
        <v>75</v>
      </c>
      <c r="B76" t="s">
        <v>503</v>
      </c>
      <c r="C76">
        <v>33.448377100000002</v>
      </c>
      <c r="D76">
        <v>-112.0740373</v>
      </c>
      <c r="E76">
        <v>2.277784644439414E-2</v>
      </c>
      <c r="F76" s="1">
        <v>272000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</row>
    <row r="77" spans="1:69" x14ac:dyDescent="0.2">
      <c r="A77">
        <v>76</v>
      </c>
      <c r="B77" t="s">
        <v>839</v>
      </c>
      <c r="C77">
        <v>39.529632900000003</v>
      </c>
      <c r="D77">
        <v>-119.8138027</v>
      </c>
      <c r="E77">
        <v>4.160843330830109E-3</v>
      </c>
      <c r="F77" s="1">
        <v>17016000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</row>
    <row r="78" spans="1:69" x14ac:dyDescent="0.2">
      <c r="A78">
        <v>77</v>
      </c>
      <c r="B78" t="s">
        <v>1068</v>
      </c>
      <c r="C78">
        <v>33.394265500000003</v>
      </c>
      <c r="D78">
        <v>-104.52302419999999</v>
      </c>
      <c r="E78">
        <v>6.6368292248116596E-4</v>
      </c>
      <c r="F78" s="1">
        <v>14918000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</row>
    <row r="79" spans="1:69" x14ac:dyDescent="0.2">
      <c r="A79">
        <v>78</v>
      </c>
      <c r="B79" t="s">
        <v>1069</v>
      </c>
      <c r="C79">
        <v>40.124481000000003</v>
      </c>
      <c r="D79">
        <v>-87.630020700000003</v>
      </c>
      <c r="E79">
        <v>1.0820888386591722E-3</v>
      </c>
      <c r="F79" s="1">
        <v>2202000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</row>
    <row r="80" spans="1:69" x14ac:dyDescent="0.2">
      <c r="A80">
        <v>79</v>
      </c>
      <c r="B80" t="s">
        <v>882</v>
      </c>
      <c r="C80">
        <v>40.693648799999998</v>
      </c>
      <c r="D80">
        <v>-89.588986399999996</v>
      </c>
      <c r="E80">
        <v>4.3158428647611735E-3</v>
      </c>
      <c r="F80" s="1">
        <v>124000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</row>
    <row r="81" spans="1:69" x14ac:dyDescent="0.2">
      <c r="A81">
        <v>80</v>
      </c>
      <c r="B81" t="s">
        <v>1070</v>
      </c>
      <c r="C81">
        <v>32.448736400000001</v>
      </c>
      <c r="D81">
        <v>-99.733143900000002</v>
      </c>
      <c r="E81">
        <v>2.3980598877696908E-3</v>
      </c>
      <c r="F81" s="1">
        <v>194000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</row>
    <row r="82" spans="1:69" x14ac:dyDescent="0.2">
      <c r="A82">
        <v>81</v>
      </c>
      <c r="B82" t="s">
        <v>1071</v>
      </c>
      <c r="C82">
        <v>32.250397900000003</v>
      </c>
      <c r="D82">
        <v>-101.4787355</v>
      </c>
      <c r="E82">
        <v>3.2762642869356982E-4</v>
      </c>
      <c r="F82" s="1">
        <v>2746000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</row>
    <row r="83" spans="1:69" x14ac:dyDescent="0.2">
      <c r="A83">
        <v>82</v>
      </c>
      <c r="B83" t="s">
        <v>1072</v>
      </c>
      <c r="C83">
        <v>31.463772299999999</v>
      </c>
      <c r="D83">
        <v>-100.4370375</v>
      </c>
      <c r="E83">
        <v>1.4761612298635227E-3</v>
      </c>
      <c r="F83" s="1">
        <v>454000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</row>
    <row r="84" spans="1:69" x14ac:dyDescent="0.2">
      <c r="A84">
        <v>83</v>
      </c>
      <c r="B84" t="s">
        <v>1073</v>
      </c>
      <c r="C84">
        <v>40.5186809</v>
      </c>
      <c r="D84">
        <v>-78.394735900000001</v>
      </c>
      <c r="E84">
        <v>2.1087002714130498E-3</v>
      </c>
      <c r="F84" s="1">
        <v>74000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</row>
    <row r="85" spans="1:69" x14ac:dyDescent="0.2">
      <c r="A85">
        <v>84</v>
      </c>
      <c r="B85" t="s">
        <v>435</v>
      </c>
      <c r="C85">
        <v>39.652865400000003</v>
      </c>
      <c r="D85">
        <v>-78.762518499999999</v>
      </c>
      <c r="E85">
        <v>1.484326079426501E-3</v>
      </c>
      <c r="F85" s="1">
        <v>1596000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</row>
    <row r="86" spans="1:69" x14ac:dyDescent="0.2">
      <c r="A86">
        <v>85</v>
      </c>
      <c r="B86" t="s">
        <v>872</v>
      </c>
      <c r="C86">
        <v>39.485084800000003</v>
      </c>
      <c r="D86">
        <v>-80.142578099999994</v>
      </c>
      <c r="E86">
        <v>5.4226156917743147E-4</v>
      </c>
      <c r="F86" s="1">
        <v>881000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</row>
    <row r="87" spans="1:69" x14ac:dyDescent="0.2">
      <c r="A87">
        <v>86</v>
      </c>
      <c r="B87" t="s">
        <v>1074</v>
      </c>
      <c r="C87">
        <v>39.629525999999998</v>
      </c>
      <c r="D87">
        <v>-79.955896800000005</v>
      </c>
      <c r="E87">
        <v>9.9025796103379532E-4</v>
      </c>
      <c r="F87" s="1">
        <v>55463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</row>
    <row r="88" spans="1:69" x14ac:dyDescent="0.2">
      <c r="A88">
        <v>87</v>
      </c>
      <c r="B88" t="s">
        <v>919</v>
      </c>
      <c r="C88">
        <v>39.266741799999998</v>
      </c>
      <c r="D88">
        <v>-81.561513500000004</v>
      </c>
      <c r="E88">
        <v>1.7051937848899911E-3</v>
      </c>
      <c r="F88" s="1">
        <v>125813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</row>
    <row r="89" spans="1:69" x14ac:dyDescent="0.2">
      <c r="A89">
        <v>88</v>
      </c>
      <c r="B89" t="s">
        <v>475</v>
      </c>
      <c r="C89">
        <v>40.063961599999999</v>
      </c>
      <c r="D89">
        <v>-80.720914899999997</v>
      </c>
      <c r="E89">
        <v>2.0832395804324397E-3</v>
      </c>
      <c r="F89" s="1">
        <v>79000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</row>
    <row r="90" spans="1:69" x14ac:dyDescent="0.2">
      <c r="A90">
        <v>89</v>
      </c>
      <c r="B90" t="s">
        <v>1075</v>
      </c>
      <c r="C90">
        <v>40.825762500000003</v>
      </c>
      <c r="D90">
        <v>-96.685198200000002</v>
      </c>
      <c r="E90">
        <v>2.9317208961545651E-3</v>
      </c>
      <c r="F90" s="1">
        <v>74000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</row>
    <row r="91" spans="1:69" x14ac:dyDescent="0.2">
      <c r="A91">
        <v>90</v>
      </c>
      <c r="B91" t="s">
        <v>602</v>
      </c>
      <c r="C91">
        <v>38.9517053</v>
      </c>
      <c r="D91">
        <v>-92.334072399999997</v>
      </c>
      <c r="E91">
        <v>1.8047538008487674E-3</v>
      </c>
      <c r="F91" s="1">
        <v>240000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</row>
    <row r="92" spans="1:69" x14ac:dyDescent="0.2">
      <c r="A92">
        <v>91</v>
      </c>
      <c r="B92" t="s">
        <v>890</v>
      </c>
      <c r="C92">
        <v>38.576701700000001</v>
      </c>
      <c r="D92">
        <v>-92.173516399999997</v>
      </c>
      <c r="E92">
        <v>1.3393763197255065E-3</v>
      </c>
      <c r="F92" s="1">
        <v>171000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</row>
    <row r="93" spans="1:69" x14ac:dyDescent="0.2">
      <c r="A93">
        <v>92</v>
      </c>
      <c r="B93" t="s">
        <v>884</v>
      </c>
      <c r="C93">
        <v>40.194753900000002</v>
      </c>
      <c r="D93">
        <v>-92.583249600000002</v>
      </c>
      <c r="E93">
        <v>5.2629180541504002E-4</v>
      </c>
      <c r="F93" s="1">
        <v>533000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</row>
    <row r="94" spans="1:69" x14ac:dyDescent="0.2">
      <c r="A94">
        <v>93</v>
      </c>
      <c r="B94" t="s">
        <v>825</v>
      </c>
      <c r="C94">
        <v>34.174261100000003</v>
      </c>
      <c r="D94">
        <v>-97.143625400000005</v>
      </c>
      <c r="E94">
        <v>7.9544768149577313E-4</v>
      </c>
      <c r="F94" s="1">
        <v>582000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</row>
    <row r="95" spans="1:69" x14ac:dyDescent="0.2">
      <c r="A95">
        <v>94</v>
      </c>
      <c r="B95" t="s">
        <v>588</v>
      </c>
      <c r="C95">
        <v>33.635661800000001</v>
      </c>
      <c r="D95">
        <v>-96.608880499999998</v>
      </c>
      <c r="E95">
        <v>1.4389268637010309E-3</v>
      </c>
      <c r="F95" s="1">
        <v>189000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</row>
    <row r="96" spans="1:69" x14ac:dyDescent="0.2">
      <c r="A96">
        <v>95</v>
      </c>
      <c r="B96" t="s">
        <v>593</v>
      </c>
      <c r="C96">
        <v>33.913708499999998</v>
      </c>
      <c r="D96">
        <v>-98.493387299999995</v>
      </c>
      <c r="E96">
        <v>1.9828555019307643E-3</v>
      </c>
      <c r="F96" s="1">
        <v>88000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</row>
    <row r="97" spans="1:69" x14ac:dyDescent="0.2">
      <c r="A97">
        <v>96</v>
      </c>
      <c r="B97" t="s">
        <v>694</v>
      </c>
      <c r="C97">
        <v>46.879175600000003</v>
      </c>
      <c r="D97">
        <v>-102.78962420000001</v>
      </c>
      <c r="E97">
        <v>3.5994483554842137E-4</v>
      </c>
      <c r="F97" s="1">
        <v>82688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</row>
    <row r="98" spans="1:69" x14ac:dyDescent="0.2">
      <c r="A98">
        <v>97</v>
      </c>
      <c r="B98" t="s">
        <v>916</v>
      </c>
      <c r="C98">
        <v>39.329239600000001</v>
      </c>
      <c r="D98">
        <v>-82.101255399999999</v>
      </c>
      <c r="E98">
        <v>1.1732377334904254E-3</v>
      </c>
      <c r="F98" s="1">
        <v>1699000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</row>
    <row r="99" spans="1:69" x14ac:dyDescent="0.2">
      <c r="A99">
        <v>98</v>
      </c>
      <c r="B99" t="s">
        <v>1076</v>
      </c>
      <c r="C99">
        <v>39.333119699999997</v>
      </c>
      <c r="D99">
        <v>-82.982401899999999</v>
      </c>
      <c r="E99">
        <v>8.8637872071223702E-4</v>
      </c>
      <c r="F99" s="1">
        <v>1261000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</row>
    <row r="100" spans="1:69" x14ac:dyDescent="0.2">
      <c r="A100">
        <v>99</v>
      </c>
      <c r="B100" t="s">
        <v>905</v>
      </c>
      <c r="C100">
        <v>37.6742682</v>
      </c>
      <c r="D100">
        <v>-82.2773629</v>
      </c>
      <c r="E100">
        <v>1.7587767941449428E-3</v>
      </c>
      <c r="F100" s="1">
        <v>43000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</row>
    <row r="101" spans="1:69" x14ac:dyDescent="0.2">
      <c r="A101">
        <v>100</v>
      </c>
      <c r="B101" t="s">
        <v>920</v>
      </c>
      <c r="C101">
        <v>39.940345299999997</v>
      </c>
      <c r="D101">
        <v>-82.013192399999994</v>
      </c>
      <c r="E101">
        <v>1.6877085038073253E-3</v>
      </c>
      <c r="F101" s="1">
        <v>6144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</row>
    <row r="102" spans="1:69" x14ac:dyDescent="0.2">
      <c r="A102">
        <v>101</v>
      </c>
      <c r="B102" t="s">
        <v>815</v>
      </c>
      <c r="C102">
        <v>40.685645600000001</v>
      </c>
      <c r="D102">
        <v>-76.195498999999998</v>
      </c>
      <c r="E102">
        <v>1.4452825644629317E-3</v>
      </c>
      <c r="F102" s="1">
        <v>11000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</row>
    <row r="103" spans="1:69" x14ac:dyDescent="0.2">
      <c r="A103">
        <v>102</v>
      </c>
      <c r="B103" t="s">
        <v>1077</v>
      </c>
      <c r="C103">
        <v>40.335648300000003</v>
      </c>
      <c r="D103">
        <v>-75.926874699999999</v>
      </c>
      <c r="E103">
        <v>3.1875402198168834E-3</v>
      </c>
      <c r="F103" s="1">
        <v>67842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</row>
    <row r="104" spans="1:69" x14ac:dyDescent="0.2">
      <c r="A104">
        <v>103</v>
      </c>
      <c r="B104" t="s">
        <v>819</v>
      </c>
      <c r="C104">
        <v>40.793394900000003</v>
      </c>
      <c r="D104">
        <v>-77.860001199999999</v>
      </c>
      <c r="E104">
        <v>1.1724989187967918E-3</v>
      </c>
      <c r="F104" s="1">
        <v>40313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</row>
    <row r="105" spans="1:69" x14ac:dyDescent="0.2">
      <c r="A105">
        <v>104</v>
      </c>
      <c r="B105" t="s">
        <v>820</v>
      </c>
      <c r="C105">
        <v>40.862585000000003</v>
      </c>
      <c r="D105">
        <v>-76.794410400000004</v>
      </c>
      <c r="E105">
        <v>1.774689726007824E-3</v>
      </c>
      <c r="F105" s="1">
        <v>70163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</row>
    <row r="106" spans="1:69" x14ac:dyDescent="0.2">
      <c r="A106">
        <v>105</v>
      </c>
      <c r="B106" t="s">
        <v>822</v>
      </c>
      <c r="C106">
        <v>41.2411897</v>
      </c>
      <c r="D106">
        <v>-77.0010786</v>
      </c>
      <c r="E106">
        <v>1.5344233988448216E-3</v>
      </c>
      <c r="F106" s="1">
        <v>70088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</row>
    <row r="107" spans="1:69" x14ac:dyDescent="0.2">
      <c r="A107">
        <v>106</v>
      </c>
      <c r="B107" t="s">
        <v>655</v>
      </c>
      <c r="C107">
        <v>41.763711100000002</v>
      </c>
      <c r="D107">
        <v>-72.685093199999997</v>
      </c>
      <c r="E107">
        <v>1.0643459196320596E-2</v>
      </c>
      <c r="F107" s="1">
        <v>228076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</row>
    <row r="108" spans="1:69" x14ac:dyDescent="0.2">
      <c r="A108">
        <v>107</v>
      </c>
      <c r="B108" t="s">
        <v>691</v>
      </c>
      <c r="C108">
        <v>45.464698499999997</v>
      </c>
      <c r="D108">
        <v>-98.486482899999999</v>
      </c>
      <c r="E108">
        <v>8.419740632281972E-4</v>
      </c>
      <c r="F108" s="1">
        <v>451000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</row>
    <row r="109" spans="1:69" x14ac:dyDescent="0.2">
      <c r="A109">
        <v>108</v>
      </c>
      <c r="B109" t="s">
        <v>709</v>
      </c>
      <c r="C109">
        <v>30.4582829</v>
      </c>
      <c r="D109">
        <v>-91.140319599999998</v>
      </c>
      <c r="E109">
        <v>5.9072686588148154E-3</v>
      </c>
      <c r="F109" s="1">
        <v>129864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</row>
    <row r="110" spans="1:69" x14ac:dyDescent="0.2">
      <c r="A110">
        <v>109</v>
      </c>
      <c r="B110" t="s">
        <v>889</v>
      </c>
      <c r="C110">
        <v>37.305883899999998</v>
      </c>
      <c r="D110">
        <v>-89.518147600000006</v>
      </c>
      <c r="E110">
        <v>1.7219591952455267E-3</v>
      </c>
      <c r="F110" s="1">
        <v>229576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</row>
    <row r="111" spans="1:69" x14ac:dyDescent="0.2">
      <c r="A111">
        <v>110</v>
      </c>
      <c r="B111" t="s">
        <v>600</v>
      </c>
      <c r="C111">
        <v>40.116420400000003</v>
      </c>
      <c r="D111">
        <v>-88.2433829</v>
      </c>
      <c r="E111">
        <v>2.1057355406552628E-3</v>
      </c>
      <c r="F111" s="1">
        <v>112089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</row>
    <row r="112" spans="1:69" x14ac:dyDescent="0.2">
      <c r="A112">
        <v>111</v>
      </c>
      <c r="B112" t="s">
        <v>601</v>
      </c>
      <c r="C112">
        <v>41.878113599999999</v>
      </c>
      <c r="D112">
        <v>-87.629798199999996</v>
      </c>
      <c r="E112">
        <v>7.7500486836259194E-2</v>
      </c>
      <c r="F112" s="1">
        <v>2566088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</row>
    <row r="113" spans="1:69" x14ac:dyDescent="0.2">
      <c r="A113">
        <v>112</v>
      </c>
      <c r="B113" t="s">
        <v>603</v>
      </c>
      <c r="C113">
        <v>32.776664199999999</v>
      </c>
      <c r="D113">
        <v>-96.796987900000005</v>
      </c>
      <c r="E113">
        <v>4.1012967609198779E-2</v>
      </c>
      <c r="F113" s="1">
        <v>124000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</row>
    <row r="114" spans="1:69" x14ac:dyDescent="0.2">
      <c r="A114">
        <v>113</v>
      </c>
      <c r="B114" t="s">
        <v>604</v>
      </c>
      <c r="C114">
        <v>39.8403147</v>
      </c>
      <c r="D114">
        <v>-88.9548001</v>
      </c>
      <c r="E114">
        <v>2.3453388289906454E-3</v>
      </c>
      <c r="F114" s="1">
        <v>3661000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</row>
    <row r="115" spans="1:69" x14ac:dyDescent="0.2">
      <c r="A115">
        <v>114</v>
      </c>
      <c r="B115" t="s">
        <v>648</v>
      </c>
      <c r="C115">
        <v>33.207630000000002</v>
      </c>
      <c r="D115">
        <v>-92.666267399999995</v>
      </c>
      <c r="E115">
        <v>1.0306464976191081E-3</v>
      </c>
      <c r="F115" s="1">
        <v>125138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</row>
    <row r="116" spans="1:69" x14ac:dyDescent="0.2">
      <c r="A116">
        <v>115</v>
      </c>
      <c r="B116" t="s">
        <v>559</v>
      </c>
      <c r="C116">
        <v>35.198283600000003</v>
      </c>
      <c r="D116">
        <v>-111.651302</v>
      </c>
      <c r="E116">
        <v>9.1490833426640262E-4</v>
      </c>
      <c r="F116" s="1">
        <v>958000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</row>
    <row r="117" spans="1:69" x14ac:dyDescent="0.2">
      <c r="A117">
        <v>116</v>
      </c>
      <c r="B117" t="s">
        <v>711</v>
      </c>
      <c r="C117">
        <v>30.5043583</v>
      </c>
      <c r="D117">
        <v>-90.461199500000006</v>
      </c>
      <c r="E117">
        <v>9.0536057514867393E-4</v>
      </c>
      <c r="F117" s="1">
        <v>157164000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1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</row>
    <row r="118" spans="1:69" x14ac:dyDescent="0.2">
      <c r="A118">
        <v>117</v>
      </c>
      <c r="B118" t="s">
        <v>1078</v>
      </c>
      <c r="C118">
        <v>39.733936</v>
      </c>
      <c r="D118">
        <v>-90.2290098</v>
      </c>
      <c r="E118">
        <v>6.7056905430516278E-4</v>
      </c>
      <c r="F118" s="1">
        <v>83216000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</row>
    <row r="119" spans="1:69" x14ac:dyDescent="0.2">
      <c r="A119">
        <v>118</v>
      </c>
      <c r="B119" t="s">
        <v>614</v>
      </c>
      <c r="C119">
        <v>41.120032500000001</v>
      </c>
      <c r="D119">
        <v>-87.861153099999996</v>
      </c>
      <c r="E119">
        <v>1.2033396962643757E-3</v>
      </c>
      <c r="F119" s="1">
        <v>380000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</row>
    <row r="120" spans="1:69" x14ac:dyDescent="0.2">
      <c r="A120">
        <v>119</v>
      </c>
      <c r="B120" t="s">
        <v>712</v>
      </c>
      <c r="C120">
        <v>30.2240897</v>
      </c>
      <c r="D120">
        <v>-92.019842699999998</v>
      </c>
      <c r="E120">
        <v>4.7035879711533777E-3</v>
      </c>
      <c r="F120" s="1">
        <v>75000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</row>
    <row r="121" spans="1:69" x14ac:dyDescent="0.2">
      <c r="A121">
        <v>120</v>
      </c>
      <c r="B121" t="s">
        <v>619</v>
      </c>
      <c r="C121">
        <v>32.500703700000003</v>
      </c>
      <c r="D121">
        <v>-94.740489100000005</v>
      </c>
      <c r="E121">
        <v>2.7720611464636573E-3</v>
      </c>
      <c r="F121" s="1">
        <v>175313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</row>
    <row r="122" spans="1:69" x14ac:dyDescent="0.2">
      <c r="A122">
        <v>121</v>
      </c>
      <c r="B122" t="s">
        <v>874</v>
      </c>
      <c r="C122">
        <v>39.483089700000001</v>
      </c>
      <c r="D122">
        <v>-88.372825500000005</v>
      </c>
      <c r="E122">
        <v>5.9023716434736793E-4</v>
      </c>
      <c r="F122" s="1">
        <v>842000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</row>
    <row r="123" spans="1:69" x14ac:dyDescent="0.2">
      <c r="A123">
        <v>122</v>
      </c>
      <c r="B123" t="s">
        <v>620</v>
      </c>
      <c r="C123">
        <v>41.707539400000002</v>
      </c>
      <c r="D123">
        <v>-86.895029699999995</v>
      </c>
      <c r="E123">
        <v>1.014127358828117E-3</v>
      </c>
      <c r="F123" s="1">
        <v>13000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</row>
    <row r="124" spans="1:69" x14ac:dyDescent="0.2">
      <c r="A124">
        <v>123</v>
      </c>
      <c r="B124" t="s">
        <v>1079</v>
      </c>
      <c r="C124">
        <v>41.2523634</v>
      </c>
      <c r="D124">
        <v>-95.997988300000003</v>
      </c>
      <c r="E124">
        <v>8.5815315782045154E-3</v>
      </c>
      <c r="F124" s="1">
        <v>254000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</row>
    <row r="125" spans="1:69" x14ac:dyDescent="0.2">
      <c r="A125">
        <v>124</v>
      </c>
      <c r="B125" t="s">
        <v>626</v>
      </c>
      <c r="C125">
        <v>36.756999399999998</v>
      </c>
      <c r="D125">
        <v>-90.392887999999999</v>
      </c>
      <c r="E125">
        <v>1.4041267972342301E-3</v>
      </c>
      <c r="F125" s="1">
        <v>763000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</row>
    <row r="126" spans="1:69" x14ac:dyDescent="0.2">
      <c r="A126">
        <v>125</v>
      </c>
      <c r="B126" t="s">
        <v>563</v>
      </c>
      <c r="C126">
        <v>34.540024199999998</v>
      </c>
      <c r="D126">
        <v>-112.4685025</v>
      </c>
      <c r="E126">
        <v>1.0202652039752284E-3</v>
      </c>
      <c r="F126" s="1">
        <v>202950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</row>
    <row r="127" spans="1:69" x14ac:dyDescent="0.2">
      <c r="A127">
        <v>126</v>
      </c>
      <c r="B127" t="s">
        <v>627</v>
      </c>
      <c r="C127">
        <v>42.271131099999998</v>
      </c>
      <c r="D127">
        <v>-89.093995199999995</v>
      </c>
      <c r="E127">
        <v>3.9035937376967816E-3</v>
      </c>
      <c r="F127" s="1">
        <v>27000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</row>
    <row r="128" spans="1:69" x14ac:dyDescent="0.2">
      <c r="A128">
        <v>127</v>
      </c>
      <c r="B128" t="s">
        <v>892</v>
      </c>
      <c r="C128">
        <v>37.948543999999998</v>
      </c>
      <c r="D128">
        <v>-91.771530299999995</v>
      </c>
      <c r="E128">
        <v>9.3046133076571868E-4</v>
      </c>
      <c r="F128" s="1">
        <v>78000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</row>
    <row r="129" spans="1:69" x14ac:dyDescent="0.2">
      <c r="A129">
        <v>128</v>
      </c>
      <c r="B129" t="s">
        <v>630</v>
      </c>
      <c r="C129">
        <v>32.525151600000001</v>
      </c>
      <c r="D129">
        <v>-93.750178899999995</v>
      </c>
      <c r="E129">
        <v>5.5246857832947959E-3</v>
      </c>
      <c r="F129" s="1">
        <v>1527000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1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</row>
    <row r="130" spans="1:69" x14ac:dyDescent="0.2">
      <c r="A130">
        <v>129</v>
      </c>
      <c r="B130" t="s">
        <v>565</v>
      </c>
      <c r="C130">
        <v>31.545500100000002</v>
      </c>
      <c r="D130">
        <v>-110.2772856</v>
      </c>
      <c r="E130">
        <v>9.2469289296542422E-4</v>
      </c>
      <c r="F130" s="1">
        <v>76000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</row>
    <row r="131" spans="1:69" x14ac:dyDescent="0.2">
      <c r="A131">
        <v>130</v>
      </c>
      <c r="B131" t="s">
        <v>631</v>
      </c>
      <c r="C131">
        <v>39.781721300000001</v>
      </c>
      <c r="D131">
        <v>-89.650148099999996</v>
      </c>
      <c r="E131">
        <v>2.4124762462788009E-3</v>
      </c>
      <c r="F131" s="1">
        <v>228750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</row>
    <row r="132" spans="1:69" x14ac:dyDescent="0.2">
      <c r="A132">
        <v>131</v>
      </c>
      <c r="B132" t="s">
        <v>632</v>
      </c>
      <c r="C132">
        <v>33.425125000000001</v>
      </c>
      <c r="D132">
        <v>-94.047688199999996</v>
      </c>
      <c r="E132">
        <v>2.4246666887237584E-3</v>
      </c>
      <c r="F132" s="1">
        <v>3346000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1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</row>
    <row r="133" spans="1:69" x14ac:dyDescent="0.2">
      <c r="A133">
        <v>132</v>
      </c>
      <c r="B133" t="s">
        <v>634</v>
      </c>
      <c r="C133">
        <v>32.351260099999998</v>
      </c>
      <c r="D133">
        <v>-95.301062400000006</v>
      </c>
      <c r="E133">
        <v>2.5551811459491392E-3</v>
      </c>
      <c r="F133" s="1">
        <v>40238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</row>
    <row r="134" spans="1:69" x14ac:dyDescent="0.2">
      <c r="A134">
        <v>133</v>
      </c>
      <c r="B134" t="s">
        <v>455</v>
      </c>
      <c r="C134">
        <v>31.549333000000001</v>
      </c>
      <c r="D134">
        <v>-97.146669500000002</v>
      </c>
      <c r="E134">
        <v>2.5579280210921364E-3</v>
      </c>
      <c r="F134" s="1">
        <v>782000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</row>
    <row r="135" spans="1:69" x14ac:dyDescent="0.2">
      <c r="A135">
        <v>134</v>
      </c>
      <c r="B135" t="s">
        <v>567</v>
      </c>
      <c r="C135">
        <v>32.6926512</v>
      </c>
      <c r="D135">
        <v>-114.62769160000001</v>
      </c>
      <c r="E135">
        <v>1.012507649692074E-3</v>
      </c>
      <c r="F135" s="1">
        <v>112125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</row>
    <row r="136" spans="1:69" x14ac:dyDescent="0.2">
      <c r="A136">
        <v>135</v>
      </c>
      <c r="B136" t="s">
        <v>827</v>
      </c>
      <c r="C136">
        <v>34.933429799999999</v>
      </c>
      <c r="D136">
        <v>-95.769713100000004</v>
      </c>
      <c r="E136">
        <v>4.8225655527781703E-4</v>
      </c>
      <c r="F136" s="1">
        <v>820000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</row>
    <row r="137" spans="1:69" x14ac:dyDescent="0.2">
      <c r="A137">
        <v>136</v>
      </c>
      <c r="B137" t="s">
        <v>1080</v>
      </c>
      <c r="C137">
        <v>35.747876900000001</v>
      </c>
      <c r="D137">
        <v>-95.369690899999995</v>
      </c>
      <c r="E137">
        <v>1.4043825407820264E-3</v>
      </c>
      <c r="F137" s="1">
        <v>171000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</row>
    <row r="138" spans="1:69" x14ac:dyDescent="0.2">
      <c r="A138">
        <v>137</v>
      </c>
      <c r="B138" t="s">
        <v>806</v>
      </c>
      <c r="C138">
        <v>35.221997100000003</v>
      </c>
      <c r="D138">
        <v>-101.8312969</v>
      </c>
      <c r="E138">
        <v>3.6025835819405313E-3</v>
      </c>
      <c r="F138" s="1">
        <v>482550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1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</row>
    <row r="139" spans="1:69" x14ac:dyDescent="0.2">
      <c r="A139">
        <v>138</v>
      </c>
      <c r="B139" t="s">
        <v>1081</v>
      </c>
      <c r="C139">
        <v>36.728058300000001</v>
      </c>
      <c r="D139">
        <v>-108.2186856</v>
      </c>
      <c r="E139">
        <v>1.5418115457811593E-3</v>
      </c>
      <c r="F139" s="1">
        <v>424000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</row>
    <row r="140" spans="1:69" x14ac:dyDescent="0.2">
      <c r="A140">
        <v>139</v>
      </c>
      <c r="B140" t="s">
        <v>1082</v>
      </c>
      <c r="C140">
        <v>36.548434</v>
      </c>
      <c r="D140">
        <v>-82.561818599999995</v>
      </c>
      <c r="E140">
        <v>6.1817856774160195E-3</v>
      </c>
      <c r="F140" s="1">
        <v>271875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</row>
    <row r="141" spans="1:69" x14ac:dyDescent="0.2">
      <c r="A141">
        <v>140</v>
      </c>
      <c r="B141" t="s">
        <v>1083</v>
      </c>
      <c r="C141">
        <v>35.960638400000001</v>
      </c>
      <c r="D141">
        <v>-83.9207392</v>
      </c>
      <c r="E141">
        <v>8.979961081704655E-3</v>
      </c>
      <c r="F141" s="1">
        <v>38700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</row>
    <row r="142" spans="1:69" x14ac:dyDescent="0.2">
      <c r="A142">
        <v>141</v>
      </c>
      <c r="B142" t="s">
        <v>660</v>
      </c>
      <c r="C142">
        <v>37.043081200000003</v>
      </c>
      <c r="D142">
        <v>-100.92099899999999</v>
      </c>
      <c r="E142">
        <v>5.1110821626254089E-4</v>
      </c>
      <c r="F142" s="1">
        <v>147619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</row>
    <row r="143" spans="1:69" x14ac:dyDescent="0.2">
      <c r="A143">
        <v>142</v>
      </c>
      <c r="B143" t="s">
        <v>829</v>
      </c>
      <c r="C143">
        <v>35.3732921</v>
      </c>
      <c r="D143">
        <v>-119.01871250000001</v>
      </c>
      <c r="E143">
        <v>5.1478050416923077E-3</v>
      </c>
      <c r="F143" s="1">
        <v>3567000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</row>
    <row r="144" spans="1:69" x14ac:dyDescent="0.2">
      <c r="A144">
        <v>143</v>
      </c>
      <c r="B144" t="s">
        <v>1084</v>
      </c>
      <c r="C144">
        <v>36.330228400000003</v>
      </c>
      <c r="D144">
        <v>-119.2920585</v>
      </c>
      <c r="E144">
        <v>3.9156231564264595E-3</v>
      </c>
      <c r="F144" s="1">
        <v>412000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</row>
    <row r="145" spans="1:69" x14ac:dyDescent="0.2">
      <c r="A145">
        <v>144</v>
      </c>
      <c r="B145" t="s">
        <v>1085</v>
      </c>
      <c r="C145">
        <v>36.747311400000001</v>
      </c>
      <c r="D145">
        <v>-95.980817900000005</v>
      </c>
      <c r="E145">
        <v>4.5528034697693272E-4</v>
      </c>
      <c r="F145" s="1">
        <v>2736000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</row>
    <row r="146" spans="1:69" x14ac:dyDescent="0.2">
      <c r="A146">
        <v>145</v>
      </c>
      <c r="B146" t="s">
        <v>1086</v>
      </c>
      <c r="C146">
        <v>34.404798700000001</v>
      </c>
      <c r="D146">
        <v>-103.2052272</v>
      </c>
      <c r="E146">
        <v>6.7273813846980548E-4</v>
      </c>
      <c r="F146" s="1">
        <v>5879000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</row>
    <row r="147" spans="1:69" x14ac:dyDescent="0.2">
      <c r="A147">
        <v>146</v>
      </c>
      <c r="B147" t="s">
        <v>896</v>
      </c>
      <c r="C147">
        <v>28.709143300000001</v>
      </c>
      <c r="D147">
        <v>-100.49952140000001</v>
      </c>
      <c r="E147">
        <v>9.5489904755514336E-4</v>
      </c>
      <c r="F147" s="1">
        <v>34000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</row>
    <row r="148" spans="1:69" x14ac:dyDescent="0.2">
      <c r="A148">
        <v>147</v>
      </c>
      <c r="B148" t="s">
        <v>557</v>
      </c>
      <c r="C148">
        <v>32.792000000000002</v>
      </c>
      <c r="D148">
        <v>-115.56305140000001</v>
      </c>
      <c r="E148">
        <v>1.0353161853622036E-3</v>
      </c>
      <c r="F148" s="1">
        <v>2207000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</row>
    <row r="149" spans="1:69" x14ac:dyDescent="0.2">
      <c r="A149">
        <v>148</v>
      </c>
      <c r="B149" t="s">
        <v>1087</v>
      </c>
      <c r="C149">
        <v>40.8020712</v>
      </c>
      <c r="D149">
        <v>-124.16367289999999</v>
      </c>
      <c r="E149">
        <v>1.3504964280630198E-3</v>
      </c>
      <c r="F149" s="1">
        <v>868000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</row>
    <row r="150" spans="1:69" x14ac:dyDescent="0.2">
      <c r="A150">
        <v>149</v>
      </c>
      <c r="B150" t="s">
        <v>726</v>
      </c>
      <c r="C150">
        <v>39.0638705</v>
      </c>
      <c r="D150">
        <v>-108.5506486</v>
      </c>
      <c r="E150">
        <v>1.7718481310323095E-3</v>
      </c>
      <c r="F150" s="1">
        <v>21000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</row>
    <row r="151" spans="1:69" x14ac:dyDescent="0.2">
      <c r="A151">
        <v>150</v>
      </c>
      <c r="B151" t="s">
        <v>1088</v>
      </c>
      <c r="C151">
        <v>31.997345599999999</v>
      </c>
      <c r="D151">
        <v>-102.0779146</v>
      </c>
      <c r="E151">
        <v>1.0567607554440863E-3</v>
      </c>
      <c r="F151" s="1">
        <v>14000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1</v>
      </c>
    </row>
    <row r="152" spans="1:69" x14ac:dyDescent="0.2">
      <c r="A152">
        <v>151</v>
      </c>
      <c r="B152" t="s">
        <v>679</v>
      </c>
      <c r="C152">
        <v>42.8713032</v>
      </c>
      <c r="D152">
        <v>-112.4455344</v>
      </c>
      <c r="E152">
        <v>8.4917277049950061E-4</v>
      </c>
      <c r="F152" s="1">
        <v>155000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</row>
    <row r="153" spans="1:69" x14ac:dyDescent="0.2">
      <c r="A153">
        <v>152</v>
      </c>
      <c r="B153" t="s">
        <v>1089</v>
      </c>
      <c r="C153">
        <v>37.096527799999997</v>
      </c>
      <c r="D153">
        <v>-113.5684164</v>
      </c>
      <c r="E153">
        <v>7.8866574148754522E-4</v>
      </c>
      <c r="F153" s="1">
        <v>268000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</row>
    <row r="154" spans="1:69" x14ac:dyDescent="0.2">
      <c r="A154">
        <v>153</v>
      </c>
      <c r="B154" t="s">
        <v>895</v>
      </c>
      <c r="C154">
        <v>31.709319700000002</v>
      </c>
      <c r="D154">
        <v>-98.991161099999999</v>
      </c>
      <c r="E154">
        <v>5.4638188189192751E-4</v>
      </c>
      <c r="F154" s="1">
        <v>30000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</row>
    <row r="155" spans="1:69" x14ac:dyDescent="0.2">
      <c r="A155">
        <v>154</v>
      </c>
      <c r="B155" t="s">
        <v>702</v>
      </c>
      <c r="C155">
        <v>44.080543400000003</v>
      </c>
      <c r="D155">
        <v>-103.23101490000001</v>
      </c>
      <c r="E155">
        <v>1.7170621799043901E-3</v>
      </c>
      <c r="F155" s="1">
        <v>476000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</row>
    <row r="156" spans="1:69" x14ac:dyDescent="0.2">
      <c r="A156">
        <v>155</v>
      </c>
      <c r="B156" t="s">
        <v>715</v>
      </c>
      <c r="C156">
        <v>41.044220000000003</v>
      </c>
      <c r="D156">
        <v>-83.649932100000001</v>
      </c>
      <c r="E156">
        <v>1.3973353852427504E-3</v>
      </c>
      <c r="F156" s="1">
        <v>164000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</row>
    <row r="157" spans="1:69" x14ac:dyDescent="0.2">
      <c r="A157">
        <v>156</v>
      </c>
      <c r="B157" t="s">
        <v>457</v>
      </c>
      <c r="C157">
        <v>41.652491099999999</v>
      </c>
      <c r="D157">
        <v>-70.288112400000003</v>
      </c>
      <c r="E157">
        <v>1.934709411062297E-3</v>
      </c>
      <c r="F157" s="1">
        <v>96000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</row>
    <row r="158" spans="1:69" x14ac:dyDescent="0.2">
      <c r="A158">
        <v>157</v>
      </c>
      <c r="B158" t="s">
        <v>617</v>
      </c>
      <c r="C158">
        <v>40.742550999999999</v>
      </c>
      <c r="D158">
        <v>-84.105225599999997</v>
      </c>
      <c r="E158">
        <v>2.3654762653837918E-3</v>
      </c>
      <c r="F158" s="1">
        <v>157000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</row>
    <row r="159" spans="1:69" x14ac:dyDescent="0.2">
      <c r="A159">
        <v>158</v>
      </c>
      <c r="B159" t="s">
        <v>1090</v>
      </c>
      <c r="C159">
        <v>41.663938299999998</v>
      </c>
      <c r="D159">
        <v>-83.555211999999997</v>
      </c>
      <c r="E159">
        <v>7.4088337477594378E-3</v>
      </c>
      <c r="F159" s="1">
        <v>298000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</row>
    <row r="160" spans="1:69" x14ac:dyDescent="0.2">
      <c r="A160">
        <v>159</v>
      </c>
      <c r="B160" t="s">
        <v>615</v>
      </c>
      <c r="C160">
        <v>41.362150300000003</v>
      </c>
      <c r="D160">
        <v>-89.041824899999995</v>
      </c>
      <c r="E160">
        <v>1.4049887477101362E-3</v>
      </c>
      <c r="F160" s="1">
        <v>17000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</row>
    <row r="161" spans="1:69" x14ac:dyDescent="0.2">
      <c r="A161">
        <v>160</v>
      </c>
      <c r="B161" t="s">
        <v>1091</v>
      </c>
      <c r="C161">
        <v>13.444304000000001</v>
      </c>
      <c r="D161">
        <v>144.79373100000001</v>
      </c>
      <c r="E161">
        <v>1.2597737724780937E-3</v>
      </c>
      <c r="F161" s="1">
        <v>265000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1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</row>
    <row r="162" spans="1:69" x14ac:dyDescent="0.2">
      <c r="A162">
        <v>161</v>
      </c>
      <c r="B162" t="s">
        <v>1092</v>
      </c>
      <c r="C162">
        <v>15.097899999999999</v>
      </c>
      <c r="D162">
        <v>145.6739</v>
      </c>
      <c r="E162">
        <v>4.0729527982374459E-4</v>
      </c>
      <c r="F162" s="1">
        <v>99809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1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</row>
    <row r="163" spans="1:69" x14ac:dyDescent="0.2">
      <c r="A163">
        <v>162</v>
      </c>
      <c r="B163" t="s">
        <v>1093</v>
      </c>
      <c r="C163">
        <v>35.085333599999998</v>
      </c>
      <c r="D163">
        <v>-106.60555340000001</v>
      </c>
      <c r="E163">
        <v>6.522521330929963E-3</v>
      </c>
      <c r="F163" s="1">
        <v>495000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1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</row>
    <row r="164" spans="1:69" x14ac:dyDescent="0.2">
      <c r="A164">
        <v>163</v>
      </c>
      <c r="B164" t="s">
        <v>1094</v>
      </c>
      <c r="C164">
        <v>61.2180556</v>
      </c>
      <c r="D164">
        <v>-149.9002778</v>
      </c>
      <c r="E164">
        <v>3.6840615818717836E-3</v>
      </c>
      <c r="F164" s="1">
        <v>171300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</row>
    <row r="165" spans="1:69" x14ac:dyDescent="0.2">
      <c r="A165">
        <v>164</v>
      </c>
      <c r="B165" t="s">
        <v>647</v>
      </c>
      <c r="C165">
        <v>35.927295299999997</v>
      </c>
      <c r="D165">
        <v>-89.9189753</v>
      </c>
      <c r="E165">
        <v>7.5251118141574916E-4</v>
      </c>
      <c r="F165" s="1">
        <v>982000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</row>
    <row r="166" spans="1:69" x14ac:dyDescent="0.2">
      <c r="A166">
        <v>165</v>
      </c>
      <c r="B166" t="s">
        <v>830</v>
      </c>
      <c r="C166">
        <v>43.618710200000002</v>
      </c>
      <c r="D166">
        <v>-116.2146068</v>
      </c>
      <c r="E166">
        <v>3.9451094402890487E-3</v>
      </c>
      <c r="F166" s="1">
        <v>460000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</row>
    <row r="167" spans="1:69" x14ac:dyDescent="0.2">
      <c r="A167">
        <v>166</v>
      </c>
      <c r="B167" t="s">
        <v>725</v>
      </c>
      <c r="C167">
        <v>45.676997900000003</v>
      </c>
      <c r="D167">
        <v>-111.04293389999999</v>
      </c>
      <c r="E167">
        <v>6.1640825407185637E-4</v>
      </c>
      <c r="F167" s="1">
        <v>53663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</row>
    <row r="168" spans="1:69" x14ac:dyDescent="0.2">
      <c r="A168">
        <v>167</v>
      </c>
      <c r="B168" t="s">
        <v>676</v>
      </c>
      <c r="C168">
        <v>42.866632000000003</v>
      </c>
      <c r="D168">
        <v>-106.313081</v>
      </c>
      <c r="E168">
        <v>1.2803469201008186E-3</v>
      </c>
      <c r="F168" s="1">
        <v>21113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</row>
    <row r="169" spans="1:69" x14ac:dyDescent="0.2">
      <c r="A169">
        <v>168</v>
      </c>
      <c r="B169" t="s">
        <v>1095</v>
      </c>
      <c r="C169">
        <v>37.037300500000001</v>
      </c>
      <c r="D169">
        <v>-95.616366499999998</v>
      </c>
      <c r="E169">
        <v>6.0150882441690871E-4</v>
      </c>
      <c r="F169" s="1">
        <v>3256000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</row>
    <row r="170" spans="1:69" x14ac:dyDescent="0.2">
      <c r="A170">
        <v>169</v>
      </c>
      <c r="B170" t="s">
        <v>1096</v>
      </c>
      <c r="C170">
        <v>46.877186299999998</v>
      </c>
      <c r="D170">
        <v>-96.789803399999997</v>
      </c>
      <c r="E170">
        <v>2.8227930887598429E-3</v>
      </c>
      <c r="F170" s="1">
        <v>1165000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</row>
    <row r="171" spans="1:69" x14ac:dyDescent="0.2">
      <c r="A171">
        <v>170</v>
      </c>
      <c r="B171" t="s">
        <v>606</v>
      </c>
      <c r="C171">
        <v>36.062579499999998</v>
      </c>
      <c r="D171">
        <v>-94.157426299999997</v>
      </c>
      <c r="E171">
        <v>2.1077625450711297E-3</v>
      </c>
      <c r="F171" s="1">
        <v>24000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</row>
    <row r="172" spans="1:69" x14ac:dyDescent="0.2">
      <c r="A172">
        <v>171</v>
      </c>
      <c r="B172" t="s">
        <v>608</v>
      </c>
      <c r="C172">
        <v>35.385924199999998</v>
      </c>
      <c r="D172">
        <v>-94.398547500000006</v>
      </c>
      <c r="E172">
        <v>2.672870537851698E-3</v>
      </c>
      <c r="F172" s="1">
        <v>843000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</row>
    <row r="173" spans="1:69" x14ac:dyDescent="0.2">
      <c r="A173">
        <v>172</v>
      </c>
      <c r="B173" t="s">
        <v>1097</v>
      </c>
      <c r="C173">
        <v>35.528078299999997</v>
      </c>
      <c r="D173">
        <v>-108.7425843</v>
      </c>
      <c r="E173">
        <v>1.1582056960699539E-3</v>
      </c>
      <c r="F173" s="1">
        <v>85726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</row>
    <row r="174" spans="1:69" x14ac:dyDescent="0.2">
      <c r="A174">
        <v>173</v>
      </c>
      <c r="B174" t="s">
        <v>1098</v>
      </c>
      <c r="C174">
        <v>47.9252568</v>
      </c>
      <c r="D174">
        <v>-97.032854700000001</v>
      </c>
      <c r="E174">
        <v>2.0263603210058912E-3</v>
      </c>
      <c r="F174" s="1">
        <v>76575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</row>
    <row r="175" spans="1:69" x14ac:dyDescent="0.2">
      <c r="A175">
        <v>174</v>
      </c>
      <c r="B175" t="s">
        <v>1099</v>
      </c>
      <c r="C175">
        <v>40.9263957</v>
      </c>
      <c r="D175">
        <v>-98.342011799999995</v>
      </c>
      <c r="E175">
        <v>1.3406739814309915E-3</v>
      </c>
      <c r="F175" s="1">
        <v>10889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</row>
    <row r="176" spans="1:69" x14ac:dyDescent="0.2">
      <c r="A176">
        <v>175</v>
      </c>
      <c r="B176" t="s">
        <v>1100</v>
      </c>
      <c r="C176">
        <v>34.5037004</v>
      </c>
      <c r="D176">
        <v>-93.055179499999994</v>
      </c>
      <c r="E176">
        <v>1.1123802410981567E-3</v>
      </c>
      <c r="F176" s="1">
        <v>325000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</row>
    <row r="177" spans="1:69" x14ac:dyDescent="0.2">
      <c r="A177">
        <v>176</v>
      </c>
      <c r="B177" t="s">
        <v>678</v>
      </c>
      <c r="C177">
        <v>43.491651400000002</v>
      </c>
      <c r="D177">
        <v>-112.0339645</v>
      </c>
      <c r="E177">
        <v>1.802205837354056E-3</v>
      </c>
      <c r="F177" s="1">
        <v>114113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</row>
    <row r="178" spans="1:69" x14ac:dyDescent="0.2">
      <c r="A178">
        <v>177</v>
      </c>
      <c r="B178" t="s">
        <v>1101</v>
      </c>
      <c r="C178">
        <v>46.2112458</v>
      </c>
      <c r="D178">
        <v>-119.1372338</v>
      </c>
      <c r="E178">
        <v>1.421110063204555E-3</v>
      </c>
      <c r="F178" s="1">
        <v>475000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1</v>
      </c>
    </row>
    <row r="179" spans="1:69" x14ac:dyDescent="0.2">
      <c r="A179">
        <v>178</v>
      </c>
      <c r="B179" t="s">
        <v>833</v>
      </c>
      <c r="C179">
        <v>46.400408900000002</v>
      </c>
      <c r="D179">
        <v>-117.0011889</v>
      </c>
      <c r="E179">
        <v>1.042183373219697E-3</v>
      </c>
      <c r="F179" s="1">
        <v>62000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</row>
    <row r="180" spans="1:69" x14ac:dyDescent="0.2">
      <c r="A180">
        <v>179</v>
      </c>
      <c r="B180" t="s">
        <v>618</v>
      </c>
      <c r="C180">
        <v>34.746480900000002</v>
      </c>
      <c r="D180">
        <v>-92.289594800000003</v>
      </c>
      <c r="E180">
        <v>8.070376002025717E-3</v>
      </c>
      <c r="F180" s="1">
        <v>47478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</row>
    <row r="181" spans="1:69" x14ac:dyDescent="0.2">
      <c r="A181">
        <v>180</v>
      </c>
      <c r="B181" t="s">
        <v>1102</v>
      </c>
      <c r="C181">
        <v>37.302163200000003</v>
      </c>
      <c r="D181">
        <v>-120.4829677</v>
      </c>
      <c r="E181">
        <v>1.8252985325217371E-3</v>
      </c>
      <c r="F181" s="1">
        <v>111188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</row>
    <row r="182" spans="1:69" x14ac:dyDescent="0.2">
      <c r="A182">
        <v>181</v>
      </c>
      <c r="B182" t="s">
        <v>1103</v>
      </c>
      <c r="C182">
        <v>37.639097200000002</v>
      </c>
      <c r="D182">
        <v>-120.9968782</v>
      </c>
      <c r="E182">
        <v>3.9685525988370435E-3</v>
      </c>
      <c r="F182" s="1">
        <v>47000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</row>
    <row r="183" spans="1:69" x14ac:dyDescent="0.2">
      <c r="A183">
        <v>182</v>
      </c>
      <c r="B183" t="s">
        <v>561</v>
      </c>
      <c r="C183">
        <v>31.340377499999999</v>
      </c>
      <c r="D183">
        <v>-110.9342532</v>
      </c>
      <c r="E183">
        <v>2.8109057497789403E-4</v>
      </c>
      <c r="F183" s="1">
        <v>222038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</row>
    <row r="184" spans="1:69" x14ac:dyDescent="0.2">
      <c r="A184">
        <v>183</v>
      </c>
      <c r="B184" t="s">
        <v>1104</v>
      </c>
      <c r="C184">
        <v>41.140275899999999</v>
      </c>
      <c r="D184">
        <v>-100.7601454</v>
      </c>
      <c r="E184">
        <v>7.6011718396687628E-4</v>
      </c>
      <c r="F184" s="1">
        <v>40000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</row>
    <row r="185" spans="1:69" x14ac:dyDescent="0.2">
      <c r="A185">
        <v>184</v>
      </c>
      <c r="B185" t="s">
        <v>813</v>
      </c>
      <c r="C185">
        <v>34.228431200000003</v>
      </c>
      <c r="D185">
        <v>-92.003195500000004</v>
      </c>
      <c r="E185">
        <v>1.4484367348857529E-3</v>
      </c>
      <c r="F185" s="1">
        <v>79000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</row>
    <row r="186" spans="1:69" x14ac:dyDescent="0.2">
      <c r="A186">
        <v>185</v>
      </c>
      <c r="B186" t="s">
        <v>837</v>
      </c>
      <c r="C186">
        <v>40.233843800000002</v>
      </c>
      <c r="D186">
        <v>-111.65853370000001</v>
      </c>
      <c r="E186">
        <v>2.5518185918947806E-3</v>
      </c>
      <c r="F186" s="1">
        <v>4925000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</row>
    <row r="187" spans="1:69" x14ac:dyDescent="0.2">
      <c r="A187">
        <v>186</v>
      </c>
      <c r="B187" t="s">
        <v>733</v>
      </c>
      <c r="C187">
        <v>38.254447200000001</v>
      </c>
      <c r="D187">
        <v>-104.6091409</v>
      </c>
      <c r="E187">
        <v>2.519557016939439E-3</v>
      </c>
      <c r="F187" s="1">
        <v>198000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</row>
    <row r="188" spans="1:69" x14ac:dyDescent="0.2">
      <c r="A188">
        <v>187</v>
      </c>
      <c r="B188" t="s">
        <v>1105</v>
      </c>
      <c r="C188">
        <v>40.586539600000002</v>
      </c>
      <c r="D188">
        <v>-122.3916754</v>
      </c>
      <c r="E188">
        <v>2.3988271184130802E-3</v>
      </c>
      <c r="F188" s="1">
        <v>686000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</row>
    <row r="189" spans="1:69" x14ac:dyDescent="0.2">
      <c r="A189">
        <v>188</v>
      </c>
      <c r="B189" t="s">
        <v>1106</v>
      </c>
      <c r="C189">
        <v>35.278417300000001</v>
      </c>
      <c r="D189">
        <v>-93.133785599999996</v>
      </c>
      <c r="E189">
        <v>7.754049649351442E-4</v>
      </c>
      <c r="F189" s="1">
        <v>62025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</row>
    <row r="190" spans="1:69" x14ac:dyDescent="0.2">
      <c r="A190">
        <v>189</v>
      </c>
      <c r="B190" t="s">
        <v>509</v>
      </c>
      <c r="C190">
        <v>44.942897500000001</v>
      </c>
      <c r="D190">
        <v>-123.03509630000001</v>
      </c>
      <c r="E190">
        <v>4.1682598937162023E-3</v>
      </c>
      <c r="F190" s="1">
        <v>38734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</row>
    <row r="191" spans="1:69" x14ac:dyDescent="0.2">
      <c r="A191">
        <v>190</v>
      </c>
      <c r="B191" t="s">
        <v>840</v>
      </c>
      <c r="C191">
        <v>40.760779300000003</v>
      </c>
      <c r="D191">
        <v>-111.89104740000001</v>
      </c>
      <c r="E191">
        <v>1.2389685612657016E-2</v>
      </c>
      <c r="F191" s="1">
        <v>77000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</row>
    <row r="192" spans="1:69" x14ac:dyDescent="0.2">
      <c r="A192">
        <v>191</v>
      </c>
      <c r="B192" t="s">
        <v>1107</v>
      </c>
      <c r="C192">
        <v>35.686975199999999</v>
      </c>
      <c r="D192">
        <v>-105.937799</v>
      </c>
      <c r="E192">
        <v>1.6531073489888103E-3</v>
      </c>
      <c r="F192" s="1">
        <v>367000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</row>
    <row r="193" spans="1:69" x14ac:dyDescent="0.2">
      <c r="A193">
        <v>192</v>
      </c>
      <c r="B193" t="s">
        <v>1108</v>
      </c>
      <c r="C193">
        <v>47.658780200000002</v>
      </c>
      <c r="D193">
        <v>-117.42604660000001</v>
      </c>
      <c r="E193">
        <v>5.8050185996125526E-3</v>
      </c>
      <c r="F193" s="1">
        <v>249584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1</v>
      </c>
    </row>
    <row r="194" spans="1:69" x14ac:dyDescent="0.2">
      <c r="A194">
        <v>193</v>
      </c>
      <c r="B194" t="s">
        <v>1109</v>
      </c>
      <c r="C194">
        <v>32.221742900000002</v>
      </c>
      <c r="D194">
        <v>-110.926479</v>
      </c>
      <c r="E194">
        <v>6.3166761909036924E-3</v>
      </c>
      <c r="F194" s="1">
        <v>112521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</row>
    <row r="195" spans="1:69" x14ac:dyDescent="0.2">
      <c r="A195">
        <v>194</v>
      </c>
      <c r="B195" t="s">
        <v>1110</v>
      </c>
      <c r="C195">
        <v>36.153981600000002</v>
      </c>
      <c r="D195">
        <v>-95.992774999999995</v>
      </c>
      <c r="E195">
        <v>7.9238728370714401E-3</v>
      </c>
      <c r="F195" s="1">
        <v>14550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1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</row>
    <row r="196" spans="1:69" x14ac:dyDescent="0.2">
      <c r="A196">
        <v>195</v>
      </c>
      <c r="B196" t="s">
        <v>680</v>
      </c>
      <c r="C196">
        <v>42.562966799999998</v>
      </c>
      <c r="D196">
        <v>-114.46087110000001</v>
      </c>
      <c r="E196">
        <v>1.2960609403154138E-3</v>
      </c>
      <c r="F196" s="1">
        <v>939000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</row>
    <row r="197" spans="1:69" x14ac:dyDescent="0.2">
      <c r="A197">
        <v>196</v>
      </c>
      <c r="B197" t="s">
        <v>821</v>
      </c>
      <c r="C197">
        <v>37.687176100000002</v>
      </c>
      <c r="D197">
        <v>-97.330053000000007</v>
      </c>
      <c r="E197">
        <v>5.6594531610001967E-3</v>
      </c>
      <c r="F197" s="1">
        <v>4526000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</row>
    <row r="198" spans="1:69" x14ac:dyDescent="0.2">
      <c r="A198">
        <v>197</v>
      </c>
      <c r="B198" t="s">
        <v>1111</v>
      </c>
      <c r="C198">
        <v>46.602071100000003</v>
      </c>
      <c r="D198">
        <v>-120.5058987</v>
      </c>
      <c r="E198">
        <v>2.0416670459406628E-3</v>
      </c>
      <c r="F198" s="1">
        <v>229000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1</v>
      </c>
    </row>
    <row r="199" spans="1:69" x14ac:dyDescent="0.2">
      <c r="A199">
        <v>198</v>
      </c>
      <c r="B199" t="s">
        <v>1112</v>
      </c>
      <c r="C199">
        <v>43.048122100000001</v>
      </c>
      <c r="D199">
        <v>-76.147424400000006</v>
      </c>
      <c r="E199">
        <v>7.4936648297617972E-3</v>
      </c>
      <c r="F199" s="1">
        <v>717000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1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</row>
    <row r="200" spans="1:69" x14ac:dyDescent="0.2">
      <c r="A200">
        <v>199</v>
      </c>
      <c r="B200" t="s">
        <v>658</v>
      </c>
      <c r="C200">
        <v>44.012122099999999</v>
      </c>
      <c r="D200">
        <v>-92.480198900000005</v>
      </c>
      <c r="E200">
        <v>2.2085539188526292E-3</v>
      </c>
      <c r="F200" s="1">
        <v>1617000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</row>
    <row r="201" spans="1:69" x14ac:dyDescent="0.2">
      <c r="A201">
        <v>200</v>
      </c>
      <c r="B201" t="s">
        <v>531</v>
      </c>
      <c r="C201">
        <v>44.899408800000003</v>
      </c>
      <c r="D201">
        <v>-97.115073199999998</v>
      </c>
      <c r="E201">
        <v>7.0618371133161111E-4</v>
      </c>
      <c r="F201" s="1">
        <v>896000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</row>
    <row r="202" spans="1:69" x14ac:dyDescent="0.2">
      <c r="A202">
        <v>201</v>
      </c>
      <c r="B202" t="s">
        <v>1113</v>
      </c>
      <c r="C202">
        <v>45.122371100000002</v>
      </c>
      <c r="D202">
        <v>-95.048659000000001</v>
      </c>
      <c r="E202">
        <v>1.1721484554164784E-3</v>
      </c>
      <c r="F202" s="1">
        <v>128700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</row>
    <row r="203" spans="1:69" x14ac:dyDescent="0.2">
      <c r="A203">
        <v>202</v>
      </c>
      <c r="B203" t="s">
        <v>675</v>
      </c>
      <c r="C203">
        <v>32.420673600000001</v>
      </c>
      <c r="D203">
        <v>-104.2288375</v>
      </c>
      <c r="E203">
        <v>4.603857459496071E-4</v>
      </c>
      <c r="F203" s="1">
        <v>1941000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</row>
    <row r="204" spans="1:69" x14ac:dyDescent="0.2">
      <c r="A204">
        <v>203</v>
      </c>
      <c r="B204" t="s">
        <v>1114</v>
      </c>
      <c r="C204">
        <v>32.702611599999997</v>
      </c>
      <c r="D204">
        <v>-103.1360403</v>
      </c>
      <c r="E204">
        <v>5.2820514603188647E-4</v>
      </c>
      <c r="F204" s="1">
        <v>255000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</row>
    <row r="205" spans="1:69" x14ac:dyDescent="0.2">
      <c r="A205">
        <v>204</v>
      </c>
      <c r="B205" t="s">
        <v>1115</v>
      </c>
      <c r="C205">
        <v>33.659825699999999</v>
      </c>
      <c r="D205">
        <v>-85.831631799999997</v>
      </c>
      <c r="E205">
        <v>1.5334856725029017E-3</v>
      </c>
      <c r="F205" s="1">
        <v>1280000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</row>
    <row r="206" spans="1:69" x14ac:dyDescent="0.2">
      <c r="A206">
        <v>205</v>
      </c>
      <c r="B206" t="s">
        <v>1116</v>
      </c>
      <c r="C206">
        <v>34.605925300000003</v>
      </c>
      <c r="D206">
        <v>-86.983341699999997</v>
      </c>
      <c r="E206">
        <v>1.2460962286626172E-3</v>
      </c>
      <c r="F206" s="1">
        <v>755000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</row>
    <row r="207" spans="1:69" x14ac:dyDescent="0.2">
      <c r="A207">
        <v>206</v>
      </c>
      <c r="B207" t="s">
        <v>1117</v>
      </c>
      <c r="C207">
        <v>34.014263999999997</v>
      </c>
      <c r="D207">
        <v>-86.006638600000002</v>
      </c>
      <c r="E207">
        <v>1.6484471332289666E-3</v>
      </c>
      <c r="F207" s="1">
        <v>282000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</row>
    <row r="208" spans="1:69" x14ac:dyDescent="0.2">
      <c r="A208">
        <v>207</v>
      </c>
      <c r="B208" t="s">
        <v>1118</v>
      </c>
      <c r="C208">
        <v>34.730368800000001</v>
      </c>
      <c r="D208">
        <v>-86.586103699999995</v>
      </c>
      <c r="E208">
        <v>4.1660813375683078E-3</v>
      </c>
      <c r="F208" s="1">
        <v>40000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</row>
    <row r="209" spans="1:69" x14ac:dyDescent="0.2">
      <c r="A209">
        <v>208</v>
      </c>
      <c r="B209" t="s">
        <v>798</v>
      </c>
      <c r="C209">
        <v>45.745246600000002</v>
      </c>
      <c r="D209">
        <v>-87.064580100000001</v>
      </c>
      <c r="E209">
        <v>4.3648793220553016E-4</v>
      </c>
      <c r="F209" s="1">
        <v>16000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</row>
    <row r="210" spans="1:69" x14ac:dyDescent="0.2">
      <c r="A210">
        <v>209</v>
      </c>
      <c r="B210" t="s">
        <v>799</v>
      </c>
      <c r="C210">
        <v>47.121133100000002</v>
      </c>
      <c r="D210">
        <v>-88.569418200000001</v>
      </c>
      <c r="E210">
        <v>4.2719591663559778E-4</v>
      </c>
      <c r="F210" s="1">
        <v>434000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</row>
    <row r="211" spans="1:69" x14ac:dyDescent="0.2">
      <c r="A211">
        <v>210</v>
      </c>
      <c r="B211" t="s">
        <v>802</v>
      </c>
      <c r="C211">
        <v>46.547582499999997</v>
      </c>
      <c r="D211">
        <v>-87.395595400000005</v>
      </c>
      <c r="E211">
        <v>7.564231104987074E-4</v>
      </c>
      <c r="F211" s="1">
        <v>28000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</row>
    <row r="212" spans="1:69" x14ac:dyDescent="0.2">
      <c r="A212">
        <v>211</v>
      </c>
      <c r="B212" t="s">
        <v>1119</v>
      </c>
      <c r="C212">
        <v>45.373342800000003</v>
      </c>
      <c r="D212">
        <v>-84.955329599999999</v>
      </c>
      <c r="E212">
        <v>8.1329289794200425E-4</v>
      </c>
      <c r="F212" s="1">
        <v>119000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</row>
    <row r="213" spans="1:69" x14ac:dyDescent="0.2">
      <c r="A213">
        <v>212</v>
      </c>
      <c r="B213" t="s">
        <v>1120</v>
      </c>
      <c r="C213">
        <v>44.7630567</v>
      </c>
      <c r="D213">
        <v>-85.620631700000004</v>
      </c>
      <c r="E213">
        <v>1.9379677733008869E-3</v>
      </c>
      <c r="F213" s="1">
        <v>72529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</row>
    <row r="214" spans="1:69" x14ac:dyDescent="0.2">
      <c r="A214">
        <v>213</v>
      </c>
      <c r="B214" t="s">
        <v>1121</v>
      </c>
      <c r="C214">
        <v>41.897547099999997</v>
      </c>
      <c r="D214">
        <v>-84.037165900000005</v>
      </c>
      <c r="E214">
        <v>8.6645913993388043E-4</v>
      </c>
      <c r="F214" s="1">
        <v>131000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</row>
    <row r="215" spans="1:69" x14ac:dyDescent="0.2">
      <c r="A215">
        <v>214</v>
      </c>
      <c r="B215" t="s">
        <v>797</v>
      </c>
      <c r="C215">
        <v>45.061679400000003</v>
      </c>
      <c r="D215">
        <v>-83.432752800000003</v>
      </c>
      <c r="E215">
        <v>6.0079842567303018E-4</v>
      </c>
      <c r="F215" s="1">
        <v>2367000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</row>
    <row r="216" spans="1:69" x14ac:dyDescent="0.2">
      <c r="A216">
        <v>215</v>
      </c>
      <c r="B216" t="s">
        <v>958</v>
      </c>
      <c r="C216">
        <v>41.865053400000001</v>
      </c>
      <c r="D216">
        <v>-80.789808899999997</v>
      </c>
      <c r="E216">
        <v>9.4550284016944202E-4</v>
      </c>
      <c r="F216" s="1">
        <v>172000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</row>
    <row r="217" spans="1:69" x14ac:dyDescent="0.2">
      <c r="A217">
        <v>216</v>
      </c>
      <c r="B217" t="s">
        <v>1122</v>
      </c>
      <c r="C217">
        <v>44.801182099999998</v>
      </c>
      <c r="D217">
        <v>-68.777813800000004</v>
      </c>
      <c r="E217">
        <v>3.0010842295068742E-3</v>
      </c>
      <c r="F217" s="1">
        <v>60000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</row>
    <row r="218" spans="1:69" x14ac:dyDescent="0.2">
      <c r="A218">
        <v>217</v>
      </c>
      <c r="B218" t="s">
        <v>1123</v>
      </c>
      <c r="C218">
        <v>42.3211522</v>
      </c>
      <c r="D218">
        <v>-85.179714200000006</v>
      </c>
      <c r="E218">
        <v>2.1552645410784807E-3</v>
      </c>
      <c r="F218" s="1">
        <v>188000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</row>
    <row r="219" spans="1:69" x14ac:dyDescent="0.2">
      <c r="A219">
        <v>218</v>
      </c>
      <c r="B219" t="s">
        <v>876</v>
      </c>
      <c r="C219">
        <v>42.116706499999999</v>
      </c>
      <c r="D219">
        <v>-86.454189400000004</v>
      </c>
      <c r="E219">
        <v>1.5285697131952618E-3</v>
      </c>
      <c r="F219" s="1">
        <v>70000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</row>
    <row r="220" spans="1:69" x14ac:dyDescent="0.2">
      <c r="A220">
        <v>219</v>
      </c>
      <c r="B220" t="s">
        <v>808</v>
      </c>
      <c r="C220">
        <v>42.886446800000002</v>
      </c>
      <c r="D220">
        <v>-78.878368899999998</v>
      </c>
      <c r="E220">
        <v>1.1667541609546266E-2</v>
      </c>
      <c r="F220" s="1">
        <v>190000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</row>
    <row r="221" spans="1:69" x14ac:dyDescent="0.2">
      <c r="A221">
        <v>220</v>
      </c>
      <c r="B221" t="s">
        <v>877</v>
      </c>
      <c r="C221">
        <v>40.798947300000002</v>
      </c>
      <c r="D221">
        <v>-81.378446999999994</v>
      </c>
      <c r="E221">
        <v>4.8650284536956084E-3</v>
      </c>
      <c r="F221" s="1">
        <v>18000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</row>
    <row r="222" spans="1:69" x14ac:dyDescent="0.2">
      <c r="A222">
        <v>221</v>
      </c>
      <c r="B222" t="s">
        <v>605</v>
      </c>
      <c r="C222">
        <v>42.331426999999998</v>
      </c>
      <c r="D222">
        <v>-83.0457538</v>
      </c>
      <c r="E222">
        <v>4.4567234604572313E-2</v>
      </c>
      <c r="F222" s="1">
        <v>184000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</row>
    <row r="223" spans="1:69" x14ac:dyDescent="0.2">
      <c r="A223">
        <v>222</v>
      </c>
      <c r="B223" t="s">
        <v>465</v>
      </c>
      <c r="C223">
        <v>40.618675600000003</v>
      </c>
      <c r="D223">
        <v>-80.577292799999995</v>
      </c>
      <c r="E223">
        <v>1.0255884585626922E-3</v>
      </c>
      <c r="F223" s="1">
        <v>45000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</row>
    <row r="224" spans="1:69" x14ac:dyDescent="0.2">
      <c r="A224">
        <v>223</v>
      </c>
      <c r="B224" t="s">
        <v>879</v>
      </c>
      <c r="C224">
        <v>41.681993499999997</v>
      </c>
      <c r="D224">
        <v>-85.9766671</v>
      </c>
      <c r="E224">
        <v>2.2273558056072834E-3</v>
      </c>
      <c r="F224" s="1">
        <v>103257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</row>
    <row r="225" spans="1:69" x14ac:dyDescent="0.2">
      <c r="A225">
        <v>224</v>
      </c>
      <c r="B225" t="s">
        <v>880</v>
      </c>
      <c r="C225">
        <v>42.129224100000002</v>
      </c>
      <c r="D225">
        <v>-80.085059000000001</v>
      </c>
      <c r="E225">
        <v>2.6102133686416035E-3</v>
      </c>
      <c r="F225" s="1">
        <v>262000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</row>
    <row r="226" spans="1:69" x14ac:dyDescent="0.2">
      <c r="A226">
        <v>225</v>
      </c>
      <c r="B226" t="s">
        <v>607</v>
      </c>
      <c r="C226">
        <v>43.012527400000003</v>
      </c>
      <c r="D226">
        <v>-83.6874562</v>
      </c>
      <c r="E226">
        <v>4.7381607100221382E-3</v>
      </c>
      <c r="F226" s="1">
        <v>408000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</row>
    <row r="227" spans="1:69" x14ac:dyDescent="0.2">
      <c r="A227">
        <v>226</v>
      </c>
      <c r="B227" t="s">
        <v>580</v>
      </c>
      <c r="C227">
        <v>41.079273000000001</v>
      </c>
      <c r="D227">
        <v>-85.139351300000001</v>
      </c>
      <c r="E227">
        <v>6.1258725602811462E-3</v>
      </c>
      <c r="F227" s="1">
        <v>3616000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</row>
    <row r="228" spans="1:69" x14ac:dyDescent="0.2">
      <c r="A228">
        <v>227</v>
      </c>
      <c r="B228" t="s">
        <v>1124</v>
      </c>
      <c r="C228">
        <v>42.9633599</v>
      </c>
      <c r="D228">
        <v>-85.668086299999999</v>
      </c>
      <c r="E228">
        <v>8.6769049775660342E-3</v>
      </c>
      <c r="F228" s="1">
        <v>449363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</row>
    <row r="229" spans="1:69" x14ac:dyDescent="0.2">
      <c r="A229">
        <v>228</v>
      </c>
      <c r="B229" t="s">
        <v>810</v>
      </c>
      <c r="C229">
        <v>40.273191099999998</v>
      </c>
      <c r="D229">
        <v>-76.8867008</v>
      </c>
      <c r="E229">
        <v>6.2023304090889891E-3</v>
      </c>
      <c r="F229" s="1">
        <v>15503000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1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</row>
    <row r="230" spans="1:69" x14ac:dyDescent="0.2">
      <c r="A230">
        <v>229</v>
      </c>
      <c r="B230" t="s">
        <v>1125</v>
      </c>
      <c r="C230">
        <v>42.245868999999999</v>
      </c>
      <c r="D230">
        <v>-84.401346200000006</v>
      </c>
      <c r="E230">
        <v>1.8298640284490639E-3</v>
      </c>
      <c r="F230" s="1">
        <v>29252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</row>
    <row r="231" spans="1:69" x14ac:dyDescent="0.2">
      <c r="A231">
        <v>230</v>
      </c>
      <c r="B231" t="s">
        <v>613</v>
      </c>
      <c r="C231">
        <v>42.291706900000001</v>
      </c>
      <c r="D231">
        <v>-85.587228600000003</v>
      </c>
      <c r="E231">
        <v>3.337775346172335E-3</v>
      </c>
      <c r="F231" s="1">
        <v>532000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</row>
    <row r="232" spans="1:69" x14ac:dyDescent="0.2">
      <c r="A232">
        <v>231</v>
      </c>
      <c r="B232" t="s">
        <v>1126</v>
      </c>
      <c r="C232">
        <v>40.486426999999999</v>
      </c>
      <c r="D232">
        <v>-86.133603300000004</v>
      </c>
      <c r="E232">
        <v>1.7513602312588499E-3</v>
      </c>
      <c r="F232" s="1">
        <v>343538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</row>
    <row r="233" spans="1:69" x14ac:dyDescent="0.2">
      <c r="A233">
        <v>232</v>
      </c>
      <c r="B233" t="s">
        <v>843</v>
      </c>
      <c r="C233">
        <v>40.037875499999998</v>
      </c>
      <c r="D233">
        <v>-76.305514400000007</v>
      </c>
      <c r="E233">
        <v>4.0049629024566354E-3</v>
      </c>
      <c r="F233" s="1">
        <v>807000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</row>
    <row r="234" spans="1:69" x14ac:dyDescent="0.2">
      <c r="A234">
        <v>233</v>
      </c>
      <c r="B234" t="s">
        <v>811</v>
      </c>
      <c r="C234">
        <v>43.6422934</v>
      </c>
      <c r="D234">
        <v>-72.251756900000004</v>
      </c>
      <c r="E234">
        <v>1.5872770653893912E-3</v>
      </c>
      <c r="F234" s="1">
        <v>981499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</row>
    <row r="235" spans="1:69" x14ac:dyDescent="0.2">
      <c r="A235">
        <v>234</v>
      </c>
      <c r="B235" t="s">
        <v>881</v>
      </c>
      <c r="C235">
        <v>40.758389999999999</v>
      </c>
      <c r="D235">
        <v>-82.515447100000003</v>
      </c>
      <c r="E235">
        <v>2.0981768980203944E-3</v>
      </c>
      <c r="F235" s="1">
        <v>1108000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</row>
    <row r="236" spans="1:69" x14ac:dyDescent="0.2">
      <c r="A236">
        <v>235</v>
      </c>
      <c r="B236" t="s">
        <v>621</v>
      </c>
      <c r="C236">
        <v>38.317271400000003</v>
      </c>
      <c r="D236">
        <v>-88.903120099999995</v>
      </c>
      <c r="E236">
        <v>1.1298749941640743E-3</v>
      </c>
      <c r="F236" s="1">
        <v>1886000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1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</row>
    <row r="237" spans="1:69" x14ac:dyDescent="0.2">
      <c r="A237">
        <v>236</v>
      </c>
      <c r="B237" t="s">
        <v>1127</v>
      </c>
      <c r="C237">
        <v>43.234181300000003</v>
      </c>
      <c r="D237">
        <v>-86.248392100000004</v>
      </c>
      <c r="E237">
        <v>1.9604542615404585E-3</v>
      </c>
      <c r="F237" s="1">
        <v>49000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</row>
    <row r="238" spans="1:69" x14ac:dyDescent="0.2">
      <c r="A238">
        <v>237</v>
      </c>
      <c r="B238" t="s">
        <v>814</v>
      </c>
      <c r="C238">
        <v>42.450084500000003</v>
      </c>
      <c r="D238">
        <v>-73.245382399999997</v>
      </c>
      <c r="E238">
        <v>1.3199398100929873E-3</v>
      </c>
      <c r="F238" s="1">
        <v>643000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</row>
    <row r="239" spans="1:69" x14ac:dyDescent="0.2">
      <c r="A239">
        <v>238</v>
      </c>
      <c r="B239" t="s">
        <v>817</v>
      </c>
      <c r="C239">
        <v>43.161029999999997</v>
      </c>
      <c r="D239">
        <v>-77.610921899999994</v>
      </c>
      <c r="E239">
        <v>1.059879879528876E-2</v>
      </c>
      <c r="F239" s="1">
        <v>98172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1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</row>
    <row r="240" spans="1:69" x14ac:dyDescent="0.2">
      <c r="A240">
        <v>239</v>
      </c>
      <c r="B240" t="s">
        <v>628</v>
      </c>
      <c r="C240">
        <v>38.627002500000003</v>
      </c>
      <c r="D240">
        <v>-90.199404200000004</v>
      </c>
      <c r="E240">
        <v>2.59732578822932E-2</v>
      </c>
      <c r="F240" s="1">
        <v>808000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</row>
    <row r="241" spans="1:69" x14ac:dyDescent="0.2">
      <c r="A241">
        <v>240</v>
      </c>
      <c r="B241" t="s">
        <v>451</v>
      </c>
      <c r="C241">
        <v>38.840280499999999</v>
      </c>
      <c r="D241">
        <v>-97.611423700000003</v>
      </c>
      <c r="E241">
        <v>1.3583581741619434E-3</v>
      </c>
      <c r="F241" s="1">
        <v>222564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</row>
    <row r="242" spans="1:69" x14ac:dyDescent="0.2">
      <c r="A242">
        <v>241</v>
      </c>
      <c r="B242" t="s">
        <v>1128</v>
      </c>
      <c r="C242">
        <v>41.448939600000003</v>
      </c>
      <c r="D242">
        <v>-82.707960499999999</v>
      </c>
      <c r="E242">
        <v>1.2599537401598764E-3</v>
      </c>
      <c r="F242" s="1">
        <v>277050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</row>
    <row r="243" spans="1:69" x14ac:dyDescent="0.2">
      <c r="A243">
        <v>242</v>
      </c>
      <c r="B243" t="s">
        <v>803</v>
      </c>
      <c r="C243">
        <v>46.495299600000003</v>
      </c>
      <c r="D243">
        <v>-84.3453169</v>
      </c>
      <c r="E243">
        <v>4.8345949715078483E-4</v>
      </c>
      <c r="F243" s="1">
        <v>96000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</row>
    <row r="244" spans="1:69" x14ac:dyDescent="0.2">
      <c r="A244">
        <v>243</v>
      </c>
      <c r="B244" t="s">
        <v>1129</v>
      </c>
      <c r="C244">
        <v>41.676354500000002</v>
      </c>
      <c r="D244">
        <v>-86.251989800000004</v>
      </c>
      <c r="E244">
        <v>3.1335309713156046E-3</v>
      </c>
      <c r="F244" s="1">
        <v>607000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</row>
    <row r="245" spans="1:69" x14ac:dyDescent="0.2">
      <c r="A245">
        <v>244</v>
      </c>
      <c r="B245" t="s">
        <v>818</v>
      </c>
      <c r="C245">
        <v>42.101483100000003</v>
      </c>
      <c r="D245">
        <v>-72.589810999999997</v>
      </c>
      <c r="E245">
        <v>6.374360568906637E-3</v>
      </c>
      <c r="F245" s="1">
        <v>150114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</row>
    <row r="246" spans="1:69" x14ac:dyDescent="0.2">
      <c r="A246">
        <v>245</v>
      </c>
      <c r="B246" t="s">
        <v>823</v>
      </c>
      <c r="C246">
        <v>39.962598399999997</v>
      </c>
      <c r="D246">
        <v>-76.727744999999999</v>
      </c>
      <c r="E246">
        <v>3.9578492577626049E-3</v>
      </c>
      <c r="F246" s="1">
        <v>2735000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1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</row>
    <row r="247" spans="1:69" x14ac:dyDescent="0.2">
      <c r="A247">
        <v>246</v>
      </c>
      <c r="B247" t="s">
        <v>883</v>
      </c>
      <c r="C247">
        <v>41.099780299999999</v>
      </c>
      <c r="D247">
        <v>-80.649519400000003</v>
      </c>
      <c r="E247">
        <v>4.6660789174765866E-3</v>
      </c>
      <c r="F247" s="1">
        <v>17190000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</row>
    <row r="248" spans="1:69" x14ac:dyDescent="0.2">
      <c r="A248">
        <v>247</v>
      </c>
      <c r="B248" t="s">
        <v>635</v>
      </c>
      <c r="C248">
        <v>37.778170199999998</v>
      </c>
      <c r="D248">
        <v>-81.188155699999996</v>
      </c>
      <c r="E248">
        <v>1.5828820651605955E-3</v>
      </c>
      <c r="F248" s="1">
        <v>60038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1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</row>
    <row r="249" spans="1:69" x14ac:dyDescent="0.2">
      <c r="A249">
        <v>248</v>
      </c>
      <c r="B249" t="s">
        <v>598</v>
      </c>
      <c r="C249">
        <v>40.484202699999997</v>
      </c>
      <c r="D249">
        <v>-88.993687300000005</v>
      </c>
      <c r="E249">
        <v>2.0440066258038364E-3</v>
      </c>
      <c r="F249" s="1">
        <v>171000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</row>
    <row r="250" spans="1:69" x14ac:dyDescent="0.2">
      <c r="A250">
        <v>249</v>
      </c>
      <c r="B250" t="s">
        <v>636</v>
      </c>
      <c r="C250">
        <v>37.269839500000003</v>
      </c>
      <c r="D250">
        <v>-81.222319499999998</v>
      </c>
      <c r="E250">
        <v>1.7430343579805925E-3</v>
      </c>
      <c r="F250" s="1">
        <v>200000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</row>
    <row r="251" spans="1:69" x14ac:dyDescent="0.2">
      <c r="A251">
        <v>250</v>
      </c>
      <c r="B251" t="s">
        <v>1130</v>
      </c>
      <c r="C251">
        <v>38.349819500000002</v>
      </c>
      <c r="D251">
        <v>-81.6326234</v>
      </c>
      <c r="E251">
        <v>4.5596896015933242E-3</v>
      </c>
      <c r="F251" s="1">
        <v>672000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</row>
    <row r="252" spans="1:69" x14ac:dyDescent="0.2">
      <c r="A252">
        <v>251</v>
      </c>
      <c r="B252" t="s">
        <v>918</v>
      </c>
      <c r="C252">
        <v>38.419249600000001</v>
      </c>
      <c r="D252">
        <v>-82.445154000000002</v>
      </c>
      <c r="E252">
        <v>3.4471956966961466E-3</v>
      </c>
      <c r="F252" s="1">
        <v>1446000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</row>
    <row r="253" spans="1:69" x14ac:dyDescent="0.2">
      <c r="A253">
        <v>252</v>
      </c>
      <c r="B253" t="s">
        <v>1131</v>
      </c>
      <c r="C253">
        <v>18.335764999999999</v>
      </c>
      <c r="D253">
        <v>-64.896334999999993</v>
      </c>
      <c r="E253">
        <v>9.6614229167492902E-4</v>
      </c>
      <c r="F253" s="1">
        <v>722000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</row>
    <row r="254" spans="1:69" x14ac:dyDescent="0.2">
      <c r="A254">
        <v>253</v>
      </c>
      <c r="B254" t="s">
        <v>1132</v>
      </c>
      <c r="C254">
        <v>18.201345199999999</v>
      </c>
      <c r="D254">
        <v>-67.145154899999994</v>
      </c>
      <c r="E254">
        <v>1.2802332563017981E-2</v>
      </c>
      <c r="F254" s="1">
        <v>602963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1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1</v>
      </c>
    </row>
    <row r="255" spans="1:69" x14ac:dyDescent="0.2">
      <c r="A255">
        <v>254</v>
      </c>
      <c r="B255" t="s">
        <v>734</v>
      </c>
      <c r="C255">
        <v>41.587464400000002</v>
      </c>
      <c r="D255">
        <v>-109.2029043</v>
      </c>
      <c r="E255">
        <v>5.3972307766597183E-4</v>
      </c>
      <c r="F255" s="1">
        <v>487000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</row>
    <row r="256" spans="1:69" x14ac:dyDescent="0.2">
      <c r="A256">
        <v>255</v>
      </c>
      <c r="B256" t="s">
        <v>1133</v>
      </c>
      <c r="C256">
        <v>32.509310900000003</v>
      </c>
      <c r="D256">
        <v>-92.119301199999995</v>
      </c>
      <c r="E256">
        <v>3.0726829509065876E-3</v>
      </c>
      <c r="F256" s="1">
        <v>2010000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</row>
    <row r="257" spans="1:69" x14ac:dyDescent="0.2">
      <c r="A257">
        <v>256</v>
      </c>
      <c r="B257" t="s">
        <v>1134</v>
      </c>
      <c r="C257">
        <v>40.196670099999999</v>
      </c>
      <c r="D257">
        <v>-100.6248741</v>
      </c>
      <c r="E257">
        <v>3.4684508271129954E-4</v>
      </c>
      <c r="F257" s="1">
        <v>147000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</row>
    <row r="258" spans="1:69" x14ac:dyDescent="0.2">
      <c r="A258">
        <v>257</v>
      </c>
      <c r="B258" t="s">
        <v>922</v>
      </c>
      <c r="C258">
        <v>37.9716898</v>
      </c>
      <c r="D258">
        <v>-100.8726618</v>
      </c>
      <c r="E258">
        <v>6.1623775837332546E-4</v>
      </c>
      <c r="F258" s="1">
        <v>768000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</row>
    <row r="259" spans="1:69" x14ac:dyDescent="0.2">
      <c r="A259">
        <v>258</v>
      </c>
      <c r="B259" t="s">
        <v>800</v>
      </c>
      <c r="C259">
        <v>45.820233399999999</v>
      </c>
      <c r="D259">
        <v>-88.0659603</v>
      </c>
      <c r="E259">
        <v>4.2241256509348171E-4</v>
      </c>
      <c r="F259" s="1">
        <v>858000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</row>
    <row r="260" spans="1:69" x14ac:dyDescent="0.2">
      <c r="A260">
        <v>259</v>
      </c>
      <c r="B260" t="s">
        <v>801</v>
      </c>
      <c r="C260">
        <v>46.454669799999998</v>
      </c>
      <c r="D260">
        <v>-90.171008099999995</v>
      </c>
      <c r="E260">
        <v>3.1313429431844588E-4</v>
      </c>
      <c r="F260" s="1">
        <v>493000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</row>
    <row r="261" spans="1:69" x14ac:dyDescent="0.2">
      <c r="A261">
        <v>260</v>
      </c>
      <c r="B261" t="s">
        <v>656</v>
      </c>
      <c r="C261">
        <v>44.163577500000002</v>
      </c>
      <c r="D261">
        <v>-93.999399600000004</v>
      </c>
      <c r="E261">
        <v>2.3219998622584196E-3</v>
      </c>
      <c r="F261" s="1">
        <v>4822000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</row>
    <row r="262" spans="1:69" x14ac:dyDescent="0.2">
      <c r="A262">
        <v>261</v>
      </c>
      <c r="B262" t="s">
        <v>657</v>
      </c>
      <c r="C262">
        <v>45.099984900000003</v>
      </c>
      <c r="D262">
        <v>-87.630662299999997</v>
      </c>
      <c r="E262">
        <v>6.2011179952327692E-4</v>
      </c>
      <c r="F262" s="1">
        <v>54000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</row>
    <row r="263" spans="1:69" x14ac:dyDescent="0.2">
      <c r="A263">
        <v>262</v>
      </c>
      <c r="B263" t="s">
        <v>529</v>
      </c>
      <c r="C263">
        <v>43.544595899999997</v>
      </c>
      <c r="D263">
        <v>-96.731103399999995</v>
      </c>
      <c r="E263">
        <v>1.9674824731132309E-3</v>
      </c>
      <c r="F263" s="1">
        <v>164794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</row>
    <row r="264" spans="1:69" x14ac:dyDescent="0.2">
      <c r="A264">
        <v>263</v>
      </c>
      <c r="B264" t="s">
        <v>936</v>
      </c>
      <c r="C264">
        <v>48.146968299999997</v>
      </c>
      <c r="D264">
        <v>-103.6179745</v>
      </c>
      <c r="E264">
        <v>2.6059320322118282E-4</v>
      </c>
      <c r="F264" s="1">
        <v>60000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</row>
    <row r="265" spans="1:69" x14ac:dyDescent="0.2">
      <c r="A265">
        <v>264</v>
      </c>
      <c r="B265" t="s">
        <v>1135</v>
      </c>
      <c r="C265">
        <v>43.621098500000002</v>
      </c>
      <c r="D265">
        <v>-95.594143599999995</v>
      </c>
      <c r="E265">
        <v>9.1501252608217152E-4</v>
      </c>
      <c r="F265" s="1">
        <v>50000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1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</row>
    <row r="266" spans="1:69" x14ac:dyDescent="0.2">
      <c r="A266">
        <v>265</v>
      </c>
      <c r="B266" t="s">
        <v>654</v>
      </c>
      <c r="C266">
        <v>38.364456699999998</v>
      </c>
      <c r="D266">
        <v>-98.764807300000001</v>
      </c>
      <c r="E266">
        <v>3.862580050216856E-4</v>
      </c>
      <c r="F266" s="1">
        <v>30000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</row>
    <row r="267" spans="1:69" x14ac:dyDescent="0.2">
      <c r="A267">
        <v>266</v>
      </c>
      <c r="B267" t="s">
        <v>728</v>
      </c>
      <c r="C267">
        <v>38.8791783</v>
      </c>
      <c r="D267">
        <v>-99.326770199999999</v>
      </c>
      <c r="E267">
        <v>5.7709005159398748E-4</v>
      </c>
      <c r="F267" s="1">
        <v>11000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</row>
    <row r="268" spans="1:69" x14ac:dyDescent="0.2">
      <c r="A268">
        <v>267</v>
      </c>
      <c r="B268" t="s">
        <v>834</v>
      </c>
      <c r="C268">
        <v>41.736980299999999</v>
      </c>
      <c r="D268">
        <v>-111.8338359</v>
      </c>
      <c r="E268">
        <v>7.522175499349459E-4</v>
      </c>
      <c r="F268" s="1">
        <v>589000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1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</row>
    <row r="269" spans="1:69" x14ac:dyDescent="0.2">
      <c r="A269">
        <v>268</v>
      </c>
      <c r="B269" t="s">
        <v>1136</v>
      </c>
      <c r="C269">
        <v>38.449568800000002</v>
      </c>
      <c r="D269">
        <v>-78.8689155</v>
      </c>
      <c r="E269">
        <v>1.2210333609785796E-3</v>
      </c>
      <c r="F269" s="1">
        <v>80213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</row>
    <row r="270" spans="1:69" x14ac:dyDescent="0.2">
      <c r="A270">
        <v>269</v>
      </c>
      <c r="B270" t="s">
        <v>1137</v>
      </c>
      <c r="C270">
        <v>32.298757299999998</v>
      </c>
      <c r="D270">
        <v>-90.184810299999995</v>
      </c>
      <c r="E270">
        <v>5.8302046030788623E-3</v>
      </c>
      <c r="F270" s="1">
        <v>319000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1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</row>
    <row r="271" spans="1:69" x14ac:dyDescent="0.2">
      <c r="A271">
        <v>270</v>
      </c>
      <c r="B271" t="s">
        <v>1138</v>
      </c>
      <c r="C271">
        <v>35.149534299999999</v>
      </c>
      <c r="D271">
        <v>-90.048980099999994</v>
      </c>
      <c r="E271">
        <v>1.3226582692862296E-2</v>
      </c>
      <c r="F271" s="1">
        <v>23138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1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</row>
    <row r="272" spans="1:69" x14ac:dyDescent="0.2">
      <c r="A272">
        <v>271</v>
      </c>
      <c r="B272" t="s">
        <v>507</v>
      </c>
      <c r="C272">
        <v>45.557945099999998</v>
      </c>
      <c r="D272">
        <v>-94.163240400000007</v>
      </c>
      <c r="E272">
        <v>2.3101030512942657E-3</v>
      </c>
      <c r="F272" s="1">
        <v>32000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</row>
    <row r="273" spans="1:69" x14ac:dyDescent="0.2">
      <c r="A273">
        <v>272</v>
      </c>
      <c r="B273" t="s">
        <v>1139</v>
      </c>
      <c r="C273">
        <v>36.034515900000002</v>
      </c>
      <c r="D273">
        <v>-89.385628100000005</v>
      </c>
      <c r="E273">
        <v>1.0792661876501612E-3</v>
      </c>
      <c r="F273" s="1">
        <v>16000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</row>
    <row r="274" spans="1:69" x14ac:dyDescent="0.2">
      <c r="A274">
        <v>273</v>
      </c>
      <c r="B274" t="s">
        <v>1140</v>
      </c>
      <c r="C274">
        <v>31.311293599999999</v>
      </c>
      <c r="D274">
        <v>-92.445137099999997</v>
      </c>
      <c r="E274">
        <v>2.6534150842526753E-3</v>
      </c>
      <c r="F274" s="1">
        <v>48000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</row>
    <row r="275" spans="1:69" x14ac:dyDescent="0.2">
      <c r="A275">
        <v>274</v>
      </c>
      <c r="B275" t="s">
        <v>710</v>
      </c>
      <c r="C275">
        <v>30.080174</v>
      </c>
      <c r="D275">
        <v>-94.126556199999996</v>
      </c>
      <c r="E275">
        <v>4.0931186505803472E-3</v>
      </c>
      <c r="F275" s="1">
        <v>139000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</row>
    <row r="276" spans="1:69" x14ac:dyDescent="0.2">
      <c r="A276">
        <v>275</v>
      </c>
      <c r="B276" t="s">
        <v>1141</v>
      </c>
      <c r="C276">
        <v>29.595769600000001</v>
      </c>
      <c r="D276">
        <v>-90.719534800000005</v>
      </c>
      <c r="E276">
        <v>2.4975820157954604E-3</v>
      </c>
      <c r="F276" s="1">
        <v>715000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</row>
    <row r="277" spans="1:69" x14ac:dyDescent="0.2">
      <c r="A277">
        <v>276</v>
      </c>
      <c r="B277" t="s">
        <v>1142</v>
      </c>
      <c r="C277">
        <v>35.614516899999998</v>
      </c>
      <c r="D277">
        <v>-88.813946900000005</v>
      </c>
      <c r="E277">
        <v>2.4189456108397226E-3</v>
      </c>
      <c r="F277" s="1">
        <v>4045000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</row>
    <row r="278" spans="1:69" x14ac:dyDescent="0.2">
      <c r="A278">
        <v>277</v>
      </c>
      <c r="B278" t="s">
        <v>1143</v>
      </c>
      <c r="C278">
        <v>29.951065799999999</v>
      </c>
      <c r="D278">
        <v>-90.071532300000001</v>
      </c>
      <c r="E278">
        <v>1.2949801870263931E-2</v>
      </c>
      <c r="F278" s="1">
        <v>2908000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1</v>
      </c>
    </row>
    <row r="279" spans="1:69" x14ac:dyDescent="0.2">
      <c r="A279">
        <v>278</v>
      </c>
      <c r="B279" t="s">
        <v>1144</v>
      </c>
      <c r="C279">
        <v>18.465539400000001</v>
      </c>
      <c r="D279">
        <v>-66.105735499999994</v>
      </c>
      <c r="E279">
        <v>2.0556533764101451E-2</v>
      </c>
      <c r="F279" s="1">
        <v>1602000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1</v>
      </c>
    </row>
    <row r="280" spans="1:69" x14ac:dyDescent="0.2">
      <c r="A280">
        <v>279</v>
      </c>
      <c r="B280" t="s">
        <v>697</v>
      </c>
      <c r="C280">
        <v>44.363317299999999</v>
      </c>
      <c r="D280">
        <v>-98.214257200000006</v>
      </c>
      <c r="E280">
        <v>5.0380531717546858E-4</v>
      </c>
      <c r="F280" s="1">
        <v>30962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</row>
    <row r="281" spans="1:69" x14ac:dyDescent="0.2">
      <c r="A281">
        <v>280</v>
      </c>
      <c r="B281" t="s">
        <v>700</v>
      </c>
      <c r="C281">
        <v>43.709428299999999</v>
      </c>
      <c r="D281">
        <v>-98.029799199999999</v>
      </c>
      <c r="E281">
        <v>7.9654643155297215E-4</v>
      </c>
      <c r="F281" s="1">
        <v>130765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</row>
    <row r="282" spans="1:69" x14ac:dyDescent="0.2">
      <c r="A282">
        <v>281</v>
      </c>
      <c r="B282" t="s">
        <v>1145</v>
      </c>
      <c r="C282">
        <v>44.552010500000002</v>
      </c>
      <c r="D282">
        <v>-69.631712100000001</v>
      </c>
      <c r="E282">
        <v>1.5692329372948741E-3</v>
      </c>
      <c r="F282" s="1">
        <v>754163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</row>
    <row r="283" spans="1:69" x14ac:dyDescent="0.2">
      <c r="A283">
        <v>282</v>
      </c>
      <c r="B283" t="s">
        <v>695</v>
      </c>
      <c r="C283">
        <v>47.4941836</v>
      </c>
      <c r="D283">
        <v>-111.2833449</v>
      </c>
      <c r="E283">
        <v>1.5253492388896785E-3</v>
      </c>
      <c r="F283" s="1">
        <v>595000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1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</row>
    <row r="284" spans="1:69" x14ac:dyDescent="0.2">
      <c r="A284">
        <v>283</v>
      </c>
      <c r="B284" t="s">
        <v>1146</v>
      </c>
      <c r="C284">
        <v>20.8893351</v>
      </c>
      <c r="D284">
        <v>-156.47294690000001</v>
      </c>
      <c r="E284">
        <v>9.5197220473036334E-4</v>
      </c>
      <c r="F284" s="1">
        <v>72062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</row>
    <row r="285" spans="1:69" x14ac:dyDescent="0.2">
      <c r="A285">
        <v>284</v>
      </c>
      <c r="B285" t="s">
        <v>934</v>
      </c>
      <c r="C285">
        <v>46.878717600000002</v>
      </c>
      <c r="D285">
        <v>-113.99658599999999</v>
      </c>
      <c r="E285">
        <v>1.3191631074663467E-3</v>
      </c>
      <c r="F285" s="1">
        <v>24021000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</row>
    <row r="286" spans="1:69" x14ac:dyDescent="0.2">
      <c r="A286">
        <v>285</v>
      </c>
      <c r="B286" t="s">
        <v>1147</v>
      </c>
      <c r="C286">
        <v>47.4875361</v>
      </c>
      <c r="D286">
        <v>-94.885849199999996</v>
      </c>
      <c r="E286">
        <v>5.4588933876283834E-4</v>
      </c>
      <c r="F286" s="1">
        <v>17475000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</row>
    <row r="287" spans="1:69" x14ac:dyDescent="0.2">
      <c r="A287">
        <v>286</v>
      </c>
      <c r="B287" t="s">
        <v>1148</v>
      </c>
      <c r="C287">
        <v>46.352673299999999</v>
      </c>
      <c r="D287">
        <v>-94.202008399999997</v>
      </c>
      <c r="E287">
        <v>7.4321916584581672E-4</v>
      </c>
      <c r="F287" s="1">
        <v>19200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</row>
    <row r="288" spans="1:69" x14ac:dyDescent="0.2">
      <c r="A288">
        <v>287</v>
      </c>
      <c r="B288" t="s">
        <v>1149</v>
      </c>
      <c r="C288">
        <v>46.283521200000003</v>
      </c>
      <c r="D288">
        <v>-96.077788699999999</v>
      </c>
      <c r="E288">
        <v>1.1382198114088353E-3</v>
      </c>
      <c r="F288" s="1">
        <v>35000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</row>
    <row r="289" spans="1:69" x14ac:dyDescent="0.2">
      <c r="A289">
        <v>288</v>
      </c>
      <c r="B289" t="s">
        <v>933</v>
      </c>
      <c r="C289">
        <v>40.586258299999997</v>
      </c>
      <c r="D289">
        <v>-98.389872600000004</v>
      </c>
      <c r="E289">
        <v>6.8987295617215785E-4</v>
      </c>
      <c r="F289" s="1">
        <v>49032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</row>
    <row r="290" spans="1:69" x14ac:dyDescent="0.2">
      <c r="A290">
        <v>289</v>
      </c>
      <c r="B290" t="s">
        <v>935</v>
      </c>
      <c r="C290">
        <v>42.032723400000002</v>
      </c>
      <c r="D290">
        <v>-97.413755300000005</v>
      </c>
      <c r="E290">
        <v>1.0658443873824809E-3</v>
      </c>
      <c r="F290" s="1">
        <v>23004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</row>
    <row r="291" spans="1:69" x14ac:dyDescent="0.2">
      <c r="A291">
        <v>290</v>
      </c>
      <c r="B291" t="s">
        <v>1150</v>
      </c>
      <c r="C291">
        <v>31.578507399999999</v>
      </c>
      <c r="D291">
        <v>-84.155741000000006</v>
      </c>
      <c r="E291">
        <v>3.0774378864989486E-3</v>
      </c>
      <c r="F291" s="1">
        <v>90000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1</v>
      </c>
    </row>
    <row r="292" spans="1:69" x14ac:dyDescent="0.2">
      <c r="A292">
        <v>291</v>
      </c>
      <c r="B292" t="s">
        <v>878</v>
      </c>
      <c r="C292">
        <v>32.4609764</v>
      </c>
      <c r="D292">
        <v>-84.9877094</v>
      </c>
      <c r="E292">
        <v>3.2425724425093477E-3</v>
      </c>
      <c r="F292" s="1">
        <v>470000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1</v>
      </c>
    </row>
    <row r="293" spans="1:69" x14ac:dyDescent="0.2">
      <c r="A293">
        <v>292</v>
      </c>
      <c r="B293" t="s">
        <v>1151</v>
      </c>
      <c r="C293">
        <v>33.577863100000002</v>
      </c>
      <c r="D293">
        <v>-101.8551665</v>
      </c>
      <c r="E293">
        <v>3.7215516915820712E-3</v>
      </c>
      <c r="F293" s="1">
        <v>39450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1</v>
      </c>
    </row>
    <row r="294" spans="1:69" x14ac:dyDescent="0.2">
      <c r="A294">
        <v>293</v>
      </c>
      <c r="B294" t="s">
        <v>659</v>
      </c>
      <c r="C294">
        <v>32.840694599999999</v>
      </c>
      <c r="D294">
        <v>-83.632402200000001</v>
      </c>
      <c r="E294">
        <v>5.5809683077764861E-3</v>
      </c>
      <c r="F294" s="1">
        <v>24000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1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1</v>
      </c>
    </row>
    <row r="295" spans="1:69" x14ac:dyDescent="0.2">
      <c r="A295">
        <v>294</v>
      </c>
      <c r="B295" t="s">
        <v>1152</v>
      </c>
      <c r="C295">
        <v>31.845681599999999</v>
      </c>
      <c r="D295">
        <v>-102.3676431</v>
      </c>
      <c r="E295">
        <v>2.0215106655810133E-3</v>
      </c>
      <c r="F295" s="1">
        <v>46000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T354"/>
  <sheetViews>
    <sheetView workbookViewId="0">
      <selection sqref="A1:N1"/>
    </sheetView>
  </sheetViews>
  <sheetFormatPr baseColWidth="10" defaultRowHeight="16" x14ac:dyDescent="0.2"/>
  <cols>
    <col min="9" max="9" width="12.83203125" bestFit="1" customWidth="1"/>
    <col min="13" max="13" width="8" bestFit="1" customWidth="1"/>
  </cols>
  <sheetData>
    <row r="1" spans="1:46" x14ac:dyDescent="0.2">
      <c r="A1" t="s">
        <v>386</v>
      </c>
      <c r="B1" t="s">
        <v>387</v>
      </c>
      <c r="C1" t="s">
        <v>388</v>
      </c>
      <c r="D1" t="s">
        <v>389</v>
      </c>
      <c r="E1" t="s">
        <v>390</v>
      </c>
      <c r="F1" t="s">
        <v>391</v>
      </c>
      <c r="H1" t="s">
        <v>392</v>
      </c>
      <c r="I1" t="s">
        <v>393</v>
      </c>
      <c r="J1" t="s">
        <v>394</v>
      </c>
      <c r="K1" t="s">
        <v>395</v>
      </c>
      <c r="L1" t="s">
        <v>396</v>
      </c>
      <c r="M1" t="s">
        <v>397</v>
      </c>
      <c r="N1" t="s">
        <v>398</v>
      </c>
    </row>
    <row r="2" spans="1:46" x14ac:dyDescent="0.2">
      <c r="A2">
        <v>1</v>
      </c>
      <c r="B2" t="s">
        <v>0</v>
      </c>
      <c r="C2">
        <v>39.165325000000003</v>
      </c>
      <c r="D2">
        <v>-86.526385700000006</v>
      </c>
      <c r="E2">
        <v>217914</v>
      </c>
      <c r="F2" s="1">
        <v>1973000</v>
      </c>
      <c r="G2">
        <v>1</v>
      </c>
      <c r="H2" t="s">
        <v>1</v>
      </c>
      <c r="I2" s="2">
        <v>3</v>
      </c>
      <c r="J2">
        <v>1</v>
      </c>
      <c r="K2">
        <v>3</v>
      </c>
      <c r="L2">
        <f>VLOOKUP(H2, [1]Eligibility!$D$2:$K$88,8,0)</f>
        <v>35000000</v>
      </c>
      <c r="M2">
        <v>5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</row>
    <row r="3" spans="1:46" x14ac:dyDescent="0.2">
      <c r="A3">
        <v>2</v>
      </c>
      <c r="B3" t="s">
        <v>2</v>
      </c>
      <c r="C3">
        <v>37.971559200000002</v>
      </c>
      <c r="D3">
        <v>-87.571089799999996</v>
      </c>
      <c r="E3">
        <v>504859</v>
      </c>
      <c r="F3" s="1">
        <v>1472000</v>
      </c>
      <c r="G3">
        <v>2</v>
      </c>
      <c r="H3" t="s">
        <v>3</v>
      </c>
      <c r="I3" s="2">
        <v>2</v>
      </c>
      <c r="J3">
        <v>4</v>
      </c>
      <c r="K3">
        <v>5</v>
      </c>
      <c r="L3">
        <f>VLOOKUP(H3, [1]Eligibility!$D$2:$K$88,8,0)</f>
        <v>10617000</v>
      </c>
      <c r="M3">
        <v>5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</row>
    <row r="4" spans="1:46" x14ac:dyDescent="0.2">
      <c r="A4">
        <v>3</v>
      </c>
      <c r="B4" t="s">
        <v>4</v>
      </c>
      <c r="C4">
        <v>41.308273999999997</v>
      </c>
      <c r="D4">
        <v>-72.927883499999993</v>
      </c>
      <c r="E4">
        <v>978311</v>
      </c>
      <c r="F4" s="1">
        <v>12152000</v>
      </c>
      <c r="G4">
        <v>3</v>
      </c>
      <c r="H4" t="s">
        <v>5</v>
      </c>
      <c r="I4" s="2">
        <v>41</v>
      </c>
      <c r="J4">
        <v>6</v>
      </c>
      <c r="K4">
        <v>46</v>
      </c>
      <c r="L4">
        <f>VLOOKUP(H4, [1]Eligibility!$D$2:$K$88,8,0)</f>
        <v>238817900</v>
      </c>
      <c r="M4">
        <v>5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</row>
    <row r="5" spans="1:46" x14ac:dyDescent="0.2">
      <c r="A5">
        <v>4</v>
      </c>
      <c r="B5" t="s">
        <v>6</v>
      </c>
      <c r="C5">
        <v>36.095691799999997</v>
      </c>
      <c r="D5">
        <v>-79.437799100000007</v>
      </c>
      <c r="E5">
        <v>108213</v>
      </c>
      <c r="F5" s="1">
        <v>290000</v>
      </c>
      <c r="G5">
        <v>4</v>
      </c>
      <c r="H5" t="s">
        <v>7</v>
      </c>
      <c r="I5" s="2">
        <v>1</v>
      </c>
      <c r="J5">
        <v>47</v>
      </c>
      <c r="K5">
        <v>47</v>
      </c>
      <c r="L5">
        <f>VLOOKUP(H5, [1]Eligibility!$D$2:$K$88,8,0)</f>
        <v>2500000</v>
      </c>
      <c r="M5">
        <v>5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</row>
    <row r="6" spans="1:46" x14ac:dyDescent="0.2">
      <c r="A6">
        <v>5</v>
      </c>
      <c r="B6" t="s">
        <v>8</v>
      </c>
      <c r="C6">
        <v>46.138167600000003</v>
      </c>
      <c r="D6">
        <v>-122.9381672</v>
      </c>
      <c r="E6">
        <v>85446</v>
      </c>
      <c r="F6" s="1">
        <v>272000</v>
      </c>
      <c r="G6">
        <v>5</v>
      </c>
      <c r="H6" t="s">
        <v>9</v>
      </c>
      <c r="I6" s="2">
        <v>16</v>
      </c>
      <c r="J6" s="1">
        <v>48</v>
      </c>
      <c r="K6" s="1">
        <v>63</v>
      </c>
      <c r="L6">
        <f>VLOOKUP(H6, [1]Eligibility!$D$2:$K$88,8,0)</f>
        <v>52000000</v>
      </c>
      <c r="M6">
        <v>5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</row>
    <row r="7" spans="1:46" x14ac:dyDescent="0.2">
      <c r="A7">
        <v>6</v>
      </c>
      <c r="B7" t="s">
        <v>10</v>
      </c>
      <c r="C7">
        <v>34.774531000000003</v>
      </c>
      <c r="D7">
        <v>-96.678344899999999</v>
      </c>
      <c r="E7">
        <v>52677</v>
      </c>
      <c r="F7" s="1">
        <v>369000</v>
      </c>
      <c r="G7">
        <v>6</v>
      </c>
      <c r="H7" s="4" t="s">
        <v>11</v>
      </c>
      <c r="I7" s="2">
        <v>90</v>
      </c>
      <c r="J7" s="1">
        <v>64</v>
      </c>
      <c r="K7" s="1">
        <v>153</v>
      </c>
      <c r="L7">
        <f>VLOOKUP(H7, [1]Eligibility!$D$2:$K$88,8,0)</f>
        <v>131146200</v>
      </c>
      <c r="M7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</row>
    <row r="8" spans="1:46" x14ac:dyDescent="0.2">
      <c r="A8">
        <v>7</v>
      </c>
      <c r="B8" t="s">
        <v>12</v>
      </c>
      <c r="C8">
        <v>48.751911200000002</v>
      </c>
      <c r="D8">
        <v>-122.4786854</v>
      </c>
      <c r="E8">
        <v>127780</v>
      </c>
      <c r="F8" s="1">
        <v>657000</v>
      </c>
      <c r="G8">
        <v>7</v>
      </c>
      <c r="H8" t="s">
        <v>13</v>
      </c>
      <c r="I8" s="2">
        <v>1</v>
      </c>
      <c r="J8" s="1">
        <v>154</v>
      </c>
      <c r="K8" s="1">
        <v>154</v>
      </c>
      <c r="L8">
        <f>VLOOKUP(H8, [1]Eligibility!$D$2:$K$88,8,0)</f>
        <v>6400</v>
      </c>
      <c r="M8">
        <v>5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</row>
    <row r="9" spans="1:46" x14ac:dyDescent="0.2">
      <c r="A9">
        <v>8</v>
      </c>
      <c r="B9" t="s">
        <v>14</v>
      </c>
      <c r="C9">
        <v>46.808326800000003</v>
      </c>
      <c r="D9">
        <v>-100.7837392</v>
      </c>
      <c r="E9">
        <v>123682</v>
      </c>
      <c r="F9" s="1">
        <v>859000</v>
      </c>
      <c r="G9">
        <v>8</v>
      </c>
      <c r="H9" t="s">
        <v>15</v>
      </c>
      <c r="I9" s="2">
        <v>1</v>
      </c>
      <c r="J9" s="1">
        <v>155</v>
      </c>
      <c r="K9" s="1">
        <v>155</v>
      </c>
      <c r="L9">
        <f>VLOOKUP(H9, [1]Eligibility!$D$2:$K$88,8,0)</f>
        <v>20000000</v>
      </c>
      <c r="M9">
        <v>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</row>
    <row r="10" spans="1:46" x14ac:dyDescent="0.2">
      <c r="A10">
        <v>9</v>
      </c>
      <c r="B10" t="s">
        <v>16</v>
      </c>
      <c r="C10">
        <v>44.475882499999997</v>
      </c>
      <c r="D10">
        <v>-73.212072000000006</v>
      </c>
      <c r="E10">
        <v>369128</v>
      </c>
      <c r="F10" s="1">
        <v>4629000</v>
      </c>
      <c r="G10">
        <v>9</v>
      </c>
      <c r="H10" t="s">
        <v>17</v>
      </c>
      <c r="I10" s="2">
        <v>2</v>
      </c>
      <c r="J10" s="1">
        <v>156</v>
      </c>
      <c r="K10" s="1">
        <v>157</v>
      </c>
      <c r="L10">
        <f>VLOOKUP(H10, [1]Eligibility!$D$2:$K$88,8,0)</f>
        <v>558200</v>
      </c>
      <c r="M10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</row>
    <row r="11" spans="1:46" x14ac:dyDescent="0.2">
      <c r="A11">
        <v>10</v>
      </c>
      <c r="B11" t="s">
        <v>18</v>
      </c>
      <c r="C11">
        <v>46.003823199999999</v>
      </c>
      <c r="D11">
        <v>-112.5347776</v>
      </c>
      <c r="E11">
        <v>65252</v>
      </c>
      <c r="F11" s="1">
        <v>286000</v>
      </c>
      <c r="G11">
        <v>10</v>
      </c>
      <c r="H11" s="4" t="s">
        <v>19</v>
      </c>
      <c r="I11" s="2">
        <v>22</v>
      </c>
      <c r="J11" s="1">
        <v>158</v>
      </c>
      <c r="K11" s="1">
        <v>179</v>
      </c>
      <c r="L11">
        <f>VLOOKUP(H11, [1]Eligibility!$D$2:$K$88,8,0)</f>
        <v>88041400</v>
      </c>
      <c r="M11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</row>
    <row r="12" spans="1:46" x14ac:dyDescent="0.2">
      <c r="A12">
        <v>11</v>
      </c>
      <c r="B12" t="s">
        <v>20</v>
      </c>
      <c r="C12">
        <v>35.227086900000003</v>
      </c>
      <c r="D12">
        <v>-80.843126699999999</v>
      </c>
      <c r="E12">
        <v>1671037</v>
      </c>
      <c r="F12" s="1">
        <v>73402000</v>
      </c>
      <c r="G12">
        <v>11</v>
      </c>
      <c r="H12" s="4" t="s">
        <v>21</v>
      </c>
      <c r="I12" s="2">
        <v>14</v>
      </c>
      <c r="J12" s="1">
        <v>180</v>
      </c>
      <c r="K12" s="1">
        <v>193</v>
      </c>
      <c r="L12">
        <f>VLOOKUP(H12, [1]Eligibility!$D$2:$K$88,8,0)</f>
        <v>50000000</v>
      </c>
      <c r="M12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</row>
    <row r="13" spans="1:46" x14ac:dyDescent="0.2">
      <c r="A13">
        <v>12</v>
      </c>
      <c r="B13" t="s">
        <v>22</v>
      </c>
      <c r="C13">
        <v>41.139981400000003</v>
      </c>
      <c r="D13">
        <v>-104.8202462</v>
      </c>
      <c r="E13">
        <v>103939</v>
      </c>
      <c r="F13" s="1">
        <v>3707000</v>
      </c>
      <c r="G13">
        <v>12</v>
      </c>
      <c r="H13" t="s">
        <v>23</v>
      </c>
      <c r="I13" s="2">
        <v>2</v>
      </c>
      <c r="J13" s="1">
        <v>194</v>
      </c>
      <c r="K13" s="1">
        <v>195</v>
      </c>
      <c r="L13">
        <f>VLOOKUP(H13, [1]Eligibility!$D$2:$K$88,8,0)</f>
        <v>500000</v>
      </c>
      <c r="M1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</row>
    <row r="14" spans="1:46" x14ac:dyDescent="0.2">
      <c r="A14">
        <v>13</v>
      </c>
      <c r="B14" t="s">
        <v>24</v>
      </c>
      <c r="C14">
        <v>39.103118199999997</v>
      </c>
      <c r="D14">
        <v>-84.512019600000002</v>
      </c>
      <c r="E14">
        <v>1990451</v>
      </c>
      <c r="F14" s="1">
        <v>56201000</v>
      </c>
      <c r="G14">
        <v>13</v>
      </c>
      <c r="H14" t="s">
        <v>25</v>
      </c>
      <c r="I14" s="2">
        <v>13</v>
      </c>
      <c r="J14" s="1">
        <v>196</v>
      </c>
      <c r="K14" s="1">
        <v>208</v>
      </c>
      <c r="L14">
        <f>VLOOKUP(H14, [1]Eligibility!$D$2:$K$88,8,0)</f>
        <v>14000000</v>
      </c>
      <c r="M14">
        <v>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</row>
    <row r="15" spans="1:46" x14ac:dyDescent="0.2">
      <c r="A15">
        <v>14</v>
      </c>
      <c r="B15" t="s">
        <v>26</v>
      </c>
      <c r="C15">
        <v>41.499319999999997</v>
      </c>
      <c r="D15">
        <v>-81.694360500000002</v>
      </c>
      <c r="E15">
        <v>2894133</v>
      </c>
      <c r="F15" s="1">
        <v>72736000</v>
      </c>
      <c r="G15">
        <v>14</v>
      </c>
      <c r="H15" t="s">
        <v>27</v>
      </c>
      <c r="I15" s="2">
        <v>1</v>
      </c>
      <c r="J15" s="1">
        <v>209</v>
      </c>
      <c r="K15" s="1">
        <v>209</v>
      </c>
      <c r="L15">
        <f>VLOOKUP(H15, [1]Eligibility!$D$2:$K$88,8,0)</f>
        <v>4350000</v>
      </c>
      <c r="M15">
        <v>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</row>
    <row r="16" spans="1:46" x14ac:dyDescent="0.2">
      <c r="A16">
        <v>15</v>
      </c>
      <c r="B16" t="s">
        <v>28</v>
      </c>
      <c r="C16">
        <v>39.961175500000003</v>
      </c>
      <c r="D16">
        <v>-82.998794200000006</v>
      </c>
      <c r="E16">
        <v>1477891</v>
      </c>
      <c r="F16" s="1">
        <v>19706000</v>
      </c>
      <c r="G16">
        <v>15</v>
      </c>
      <c r="H16" t="s">
        <v>29</v>
      </c>
      <c r="I16" s="2">
        <v>20</v>
      </c>
      <c r="J16" s="1">
        <v>210</v>
      </c>
      <c r="K16" s="1">
        <v>229</v>
      </c>
      <c r="L16">
        <f>VLOOKUP(H16, [1]Eligibility!$D$2:$K$88,8,0)</f>
        <v>85000000</v>
      </c>
      <c r="M16">
        <v>5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</row>
    <row r="17" spans="1:46" x14ac:dyDescent="0.2">
      <c r="A17">
        <v>16</v>
      </c>
      <c r="B17" t="s">
        <v>30</v>
      </c>
      <c r="C17">
        <v>39.758947800000001</v>
      </c>
      <c r="D17">
        <v>-84.191606899999996</v>
      </c>
      <c r="E17">
        <v>1207689</v>
      </c>
      <c r="F17" s="1">
        <v>32275000</v>
      </c>
      <c r="G17">
        <v>16</v>
      </c>
      <c r="H17" t="s">
        <v>31</v>
      </c>
      <c r="I17" s="2">
        <v>3</v>
      </c>
      <c r="J17" s="1">
        <v>230</v>
      </c>
      <c r="K17" s="1">
        <v>232</v>
      </c>
      <c r="L17">
        <f>VLOOKUP(H17, [1]Eligibility!$D$2:$K$88,8,0)</f>
        <v>2000000</v>
      </c>
      <c r="M17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</row>
    <row r="18" spans="1:46" x14ac:dyDescent="0.2">
      <c r="A18">
        <v>17</v>
      </c>
      <c r="B18" t="s">
        <v>32</v>
      </c>
      <c r="C18">
        <v>39.739235800000003</v>
      </c>
      <c r="D18">
        <v>-104.990251</v>
      </c>
      <c r="E18">
        <v>2073952</v>
      </c>
      <c r="F18" s="1">
        <v>64298000</v>
      </c>
      <c r="G18">
        <v>17</v>
      </c>
      <c r="H18" t="s">
        <v>33</v>
      </c>
      <c r="I18" s="2">
        <v>2</v>
      </c>
      <c r="J18" s="1">
        <v>233</v>
      </c>
      <c r="K18" s="1">
        <v>234</v>
      </c>
      <c r="L18">
        <f>VLOOKUP(H18, [1]Eligibility!$D$2:$K$88,8,0)</f>
        <v>60000</v>
      </c>
      <c r="M18">
        <v>5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</row>
    <row r="19" spans="1:46" x14ac:dyDescent="0.2">
      <c r="A19">
        <v>18</v>
      </c>
      <c r="B19" t="s">
        <v>34</v>
      </c>
      <c r="C19">
        <v>64.837777799999998</v>
      </c>
      <c r="D19">
        <v>-147.7163889</v>
      </c>
      <c r="E19">
        <v>92111</v>
      </c>
      <c r="F19" s="1">
        <v>463000</v>
      </c>
      <c r="G19">
        <v>18</v>
      </c>
      <c r="H19" t="s">
        <v>35</v>
      </c>
      <c r="I19" s="2">
        <v>11</v>
      </c>
      <c r="J19" s="1">
        <v>235</v>
      </c>
      <c r="K19" s="1">
        <v>245</v>
      </c>
      <c r="L19">
        <f>VLOOKUP(H19, [1]Eligibility!$D$2:$K$88,8,0)</f>
        <v>45000000</v>
      </c>
      <c r="M19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</row>
    <row r="20" spans="1:46" x14ac:dyDescent="0.2">
      <c r="A20">
        <v>19</v>
      </c>
      <c r="B20" t="s">
        <v>36</v>
      </c>
      <c r="C20">
        <v>29.651634399999999</v>
      </c>
      <c r="D20">
        <v>-82.324826200000004</v>
      </c>
      <c r="E20">
        <v>260538</v>
      </c>
      <c r="F20" s="1">
        <v>3611000</v>
      </c>
      <c r="G20">
        <v>19</v>
      </c>
      <c r="H20" t="s">
        <v>37</v>
      </c>
      <c r="I20" s="2">
        <v>7</v>
      </c>
      <c r="J20" s="1">
        <v>246</v>
      </c>
      <c r="K20" s="1">
        <v>252</v>
      </c>
      <c r="L20">
        <f>VLOOKUP(H20, [1]Eligibility!$D$2:$K$88,8,0)</f>
        <v>3000000</v>
      </c>
      <c r="M20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</row>
    <row r="21" spans="1:46" x14ac:dyDescent="0.2">
      <c r="A21">
        <v>20</v>
      </c>
      <c r="B21" t="s">
        <v>38</v>
      </c>
      <c r="C21">
        <v>36.072635400000003</v>
      </c>
      <c r="D21">
        <v>-79.791975399999998</v>
      </c>
      <c r="E21">
        <v>1241349</v>
      </c>
      <c r="F21" s="1">
        <v>40647000</v>
      </c>
      <c r="G21">
        <v>20</v>
      </c>
      <c r="H21" t="s">
        <v>39</v>
      </c>
      <c r="I21" s="2">
        <v>2</v>
      </c>
      <c r="J21" s="1">
        <v>253</v>
      </c>
      <c r="K21" s="1">
        <v>254</v>
      </c>
      <c r="L21">
        <f>VLOOKUP(H21, [1]Eligibility!$D$2:$K$88,8,0)</f>
        <v>1000000</v>
      </c>
      <c r="M21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</row>
    <row r="22" spans="1:46" x14ac:dyDescent="0.2">
      <c r="A22">
        <v>21</v>
      </c>
      <c r="B22" t="s">
        <v>40</v>
      </c>
      <c r="C22">
        <v>46.588370699999999</v>
      </c>
      <c r="D22">
        <v>-112.0245054</v>
      </c>
      <c r="E22">
        <v>58752</v>
      </c>
      <c r="F22" s="1">
        <v>559000</v>
      </c>
      <c r="G22">
        <v>21</v>
      </c>
      <c r="H22" t="s">
        <v>41</v>
      </c>
      <c r="I22" s="2">
        <v>2</v>
      </c>
      <c r="J22" s="1">
        <v>255</v>
      </c>
      <c r="K22" s="1">
        <v>256</v>
      </c>
      <c r="L22">
        <f>VLOOKUP(H22, [1]Eligibility!$D$2:$K$88,8,0)</f>
        <v>1000000</v>
      </c>
      <c r="M22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</row>
    <row r="23" spans="1:46" x14ac:dyDescent="0.2">
      <c r="A23">
        <v>22</v>
      </c>
      <c r="B23" t="s">
        <v>42</v>
      </c>
      <c r="C23">
        <v>30.332183799999999</v>
      </c>
      <c r="D23">
        <v>-81.655651000000006</v>
      </c>
      <c r="E23">
        <v>1114847</v>
      </c>
      <c r="F23" s="1">
        <v>23880000</v>
      </c>
      <c r="G23">
        <v>22</v>
      </c>
      <c r="H23" t="s">
        <v>43</v>
      </c>
      <c r="I23" s="2">
        <v>1</v>
      </c>
      <c r="J23" s="1">
        <v>257</v>
      </c>
      <c r="K23" s="1">
        <v>257</v>
      </c>
      <c r="L23">
        <f>VLOOKUP(H23, [1]Eligibility!$D$2:$K$88,8,0)</f>
        <v>72000</v>
      </c>
      <c r="M2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</row>
    <row r="24" spans="1:46" x14ac:dyDescent="0.2">
      <c r="A24">
        <v>23</v>
      </c>
      <c r="B24" t="s">
        <v>44</v>
      </c>
      <c r="C24">
        <v>37.0842271</v>
      </c>
      <c r="D24">
        <v>-94.513281000000006</v>
      </c>
      <c r="E24">
        <v>215095</v>
      </c>
      <c r="F24" s="1">
        <v>481000</v>
      </c>
      <c r="G24">
        <v>23</v>
      </c>
      <c r="H24" t="s">
        <v>45</v>
      </c>
      <c r="I24" s="2">
        <v>62</v>
      </c>
      <c r="J24" s="1">
        <v>258</v>
      </c>
      <c r="K24" s="1">
        <v>319</v>
      </c>
      <c r="L24">
        <f>VLOOKUP(H24, [1]Eligibility!$D$2:$K$88,8,0)</f>
        <v>238817900</v>
      </c>
      <c r="M24">
        <v>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</row>
    <row r="25" spans="1:46" x14ac:dyDescent="0.2">
      <c r="A25">
        <v>24</v>
      </c>
      <c r="B25" t="s">
        <v>46</v>
      </c>
      <c r="C25">
        <v>58.301944399999996</v>
      </c>
      <c r="D25">
        <v>-134.4197222</v>
      </c>
      <c r="E25">
        <v>68989</v>
      </c>
      <c r="F25" s="1">
        <v>284000</v>
      </c>
      <c r="G25">
        <v>24</v>
      </c>
      <c r="H25" t="s">
        <v>47</v>
      </c>
      <c r="I25" s="2">
        <v>4</v>
      </c>
      <c r="J25" s="1">
        <v>320</v>
      </c>
      <c r="K25" s="1">
        <v>323</v>
      </c>
      <c r="L25">
        <f>VLOOKUP(H25, [1]Eligibility!$D$2:$K$88,8,0)</f>
        <v>50000</v>
      </c>
      <c r="M25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</row>
    <row r="26" spans="1:46" x14ac:dyDescent="0.2">
      <c r="A26">
        <v>25</v>
      </c>
      <c r="B26" t="s">
        <v>48</v>
      </c>
      <c r="C26">
        <v>48.191988899999998</v>
      </c>
      <c r="D26">
        <v>-114.3168131</v>
      </c>
      <c r="E26">
        <v>59218</v>
      </c>
      <c r="F26" s="1">
        <v>1596000</v>
      </c>
      <c r="G26">
        <v>25</v>
      </c>
      <c r="H26" t="s">
        <v>49</v>
      </c>
      <c r="I26" s="2">
        <v>1</v>
      </c>
      <c r="J26" s="1">
        <v>324</v>
      </c>
      <c r="K26" s="1">
        <v>324</v>
      </c>
      <c r="L26">
        <f>VLOOKUP(H26, [1]Eligibility!$D$2:$K$88,8,0)</f>
        <v>10666667</v>
      </c>
      <c r="M26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</row>
    <row r="27" spans="1:46" x14ac:dyDescent="0.2">
      <c r="A27">
        <v>26</v>
      </c>
      <c r="B27" t="s">
        <v>50</v>
      </c>
      <c r="C27">
        <v>28.039465400000001</v>
      </c>
      <c r="D27">
        <v>-81.949804200000003</v>
      </c>
      <c r="E27">
        <v>405382</v>
      </c>
      <c r="F27" s="1">
        <v>2975000</v>
      </c>
      <c r="G27">
        <v>26</v>
      </c>
      <c r="H27" t="s">
        <v>51</v>
      </c>
      <c r="I27" s="2">
        <v>7</v>
      </c>
      <c r="J27" s="1">
        <v>325</v>
      </c>
      <c r="K27" s="1">
        <v>331</v>
      </c>
      <c r="L27">
        <f>VLOOKUP(H27, [1]Eligibility!$D$2:$K$88,8,0)</f>
        <v>615000</v>
      </c>
      <c r="M27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</row>
    <row r="28" spans="1:46" x14ac:dyDescent="0.2">
      <c r="A28">
        <v>27</v>
      </c>
      <c r="B28" t="s">
        <v>52</v>
      </c>
      <c r="C28">
        <v>42.732534999999999</v>
      </c>
      <c r="D28">
        <v>-84.555534699999995</v>
      </c>
      <c r="E28">
        <v>489698</v>
      </c>
      <c r="F28" s="1">
        <v>4678000</v>
      </c>
      <c r="G28">
        <v>27</v>
      </c>
      <c r="H28" s="4" t="s">
        <v>53</v>
      </c>
      <c r="I28" s="2">
        <v>5</v>
      </c>
      <c r="J28" s="1">
        <v>332</v>
      </c>
      <c r="K28" s="1">
        <v>336</v>
      </c>
      <c r="L28">
        <f>VLOOKUP(H28, [1]Eligibility!$D$2:$K$88,8,0)</f>
        <v>50542500</v>
      </c>
      <c r="M28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</row>
    <row r="29" spans="1:46" x14ac:dyDescent="0.2">
      <c r="A29">
        <v>28</v>
      </c>
      <c r="B29" t="s">
        <v>54</v>
      </c>
      <c r="C29">
        <v>37.848714700000002</v>
      </c>
      <c r="D29">
        <v>-81.993458099999998</v>
      </c>
      <c r="E29">
        <v>43032</v>
      </c>
      <c r="F29" s="1">
        <v>57000</v>
      </c>
      <c r="G29">
        <v>28</v>
      </c>
      <c r="H29" t="s">
        <v>55</v>
      </c>
      <c r="I29" s="2">
        <v>1</v>
      </c>
      <c r="J29" s="1">
        <v>337</v>
      </c>
      <c r="K29" s="1">
        <v>337</v>
      </c>
      <c r="L29">
        <f>VLOOKUP(H29, [1]Eligibility!$D$2:$K$88,8,0)</f>
        <v>250000</v>
      </c>
      <c r="M29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</row>
    <row r="30" spans="1:46" x14ac:dyDescent="0.2">
      <c r="A30">
        <v>29</v>
      </c>
      <c r="B30" t="s">
        <v>56</v>
      </c>
      <c r="C30">
        <v>46.138167600000003</v>
      </c>
      <c r="D30">
        <v>-122.9381672</v>
      </c>
      <c r="E30">
        <v>85446</v>
      </c>
      <c r="F30" s="1">
        <v>289000</v>
      </c>
      <c r="G30">
        <v>29</v>
      </c>
      <c r="H30" t="s">
        <v>57</v>
      </c>
      <c r="I30" s="2">
        <v>1</v>
      </c>
      <c r="J30" s="1">
        <v>338</v>
      </c>
      <c r="K30" s="1">
        <v>338</v>
      </c>
      <c r="L30">
        <f>VLOOKUP(H30, [1]Eligibility!$D$2:$K$88,8,0)</f>
        <v>47800000</v>
      </c>
      <c r="M30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</row>
    <row r="31" spans="1:46" x14ac:dyDescent="0.2">
      <c r="A31">
        <v>30</v>
      </c>
      <c r="B31" t="s">
        <v>58</v>
      </c>
      <c r="C31">
        <v>34.052234200000001</v>
      </c>
      <c r="D31">
        <v>-118.24368490000001</v>
      </c>
      <c r="E31">
        <v>14549810</v>
      </c>
      <c r="F31" s="1">
        <v>435205000</v>
      </c>
      <c r="G31">
        <v>30</v>
      </c>
      <c r="H31" t="s">
        <v>59</v>
      </c>
      <c r="I31" s="2">
        <v>4</v>
      </c>
      <c r="J31" s="1">
        <v>339</v>
      </c>
      <c r="K31" s="1">
        <v>342</v>
      </c>
      <c r="L31">
        <f>VLOOKUP(H31, [1]Eligibility!$D$2:$K$88,8,0)</f>
        <v>1036000</v>
      </c>
      <c r="M31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</row>
    <row r="32" spans="1:46" x14ac:dyDescent="0.2">
      <c r="A32">
        <v>31</v>
      </c>
      <c r="B32" t="s">
        <v>60</v>
      </c>
      <c r="C32">
        <v>28.083626899999999</v>
      </c>
      <c r="D32">
        <v>-80.608108900000005</v>
      </c>
      <c r="E32">
        <v>398978</v>
      </c>
      <c r="F32" s="1">
        <v>3729000</v>
      </c>
      <c r="G32">
        <v>31</v>
      </c>
      <c r="H32" t="s">
        <v>61</v>
      </c>
      <c r="I32" s="2">
        <v>1</v>
      </c>
      <c r="J32" s="1">
        <v>343</v>
      </c>
      <c r="K32" s="1">
        <v>343</v>
      </c>
      <c r="L32">
        <f>VLOOKUP(H32, [1]Eligibility!$D$2:$K$88,8,0)</f>
        <v>1700000</v>
      </c>
      <c r="M32">
        <v>5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</row>
    <row r="33" spans="1:46" x14ac:dyDescent="0.2">
      <c r="A33">
        <v>32</v>
      </c>
      <c r="B33" t="s">
        <v>62</v>
      </c>
      <c r="C33">
        <v>44.977753</v>
      </c>
      <c r="D33">
        <v>-93.265010799999999</v>
      </c>
      <c r="E33">
        <v>2840561</v>
      </c>
      <c r="F33" s="1">
        <v>134747000</v>
      </c>
      <c r="G33">
        <v>32</v>
      </c>
      <c r="H33" t="s">
        <v>63</v>
      </c>
      <c r="I33" s="2">
        <v>1</v>
      </c>
      <c r="J33" s="1">
        <v>344</v>
      </c>
      <c r="K33" s="1">
        <v>344</v>
      </c>
      <c r="L33">
        <f>VLOOKUP(H33, [1]Eligibility!$D$2:$K$88,8,0)</f>
        <v>155000</v>
      </c>
      <c r="M33" s="1">
        <v>5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</row>
    <row r="34" spans="1:46" x14ac:dyDescent="0.2">
      <c r="A34">
        <v>33</v>
      </c>
      <c r="B34" t="s">
        <v>64</v>
      </c>
      <c r="C34">
        <v>48.2329668</v>
      </c>
      <c r="D34">
        <v>-101.2922906</v>
      </c>
      <c r="E34">
        <v>122687</v>
      </c>
      <c r="F34" s="1">
        <v>428000</v>
      </c>
      <c r="G34">
        <v>33</v>
      </c>
      <c r="H34" s="4" t="s">
        <v>65</v>
      </c>
      <c r="I34" s="2">
        <v>9</v>
      </c>
      <c r="J34" s="1">
        <v>345</v>
      </c>
      <c r="K34" s="1">
        <v>353</v>
      </c>
      <c r="L34">
        <f>VLOOKUP(H34, [1]Eligibility!$D$2:$K$88,8,0)</f>
        <v>150758100</v>
      </c>
      <c r="M34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</row>
    <row r="35" spans="1:46" x14ac:dyDescent="0.2">
      <c r="A35">
        <v>34</v>
      </c>
      <c r="B35" t="s">
        <v>66</v>
      </c>
      <c r="C35">
        <v>41.308273999999997</v>
      </c>
      <c r="D35">
        <v>-72.927883499999993</v>
      </c>
      <c r="E35">
        <v>978311</v>
      </c>
      <c r="F35" s="1">
        <v>11261000</v>
      </c>
      <c r="K35" s="1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</row>
    <row r="36" spans="1:46" x14ac:dyDescent="0.2">
      <c r="A36">
        <v>35</v>
      </c>
      <c r="B36" t="s">
        <v>67</v>
      </c>
      <c r="C36">
        <v>41.3556539</v>
      </c>
      <c r="D36">
        <v>-72.099520900000002</v>
      </c>
      <c r="E36">
        <v>357482</v>
      </c>
      <c r="F36" s="1">
        <v>1367000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</row>
    <row r="37" spans="1:46" x14ac:dyDescent="0.2">
      <c r="A37">
        <v>36</v>
      </c>
      <c r="B37" t="s">
        <v>68</v>
      </c>
      <c r="C37">
        <v>40.712783700000003</v>
      </c>
      <c r="D37">
        <v>-74.005941300000003</v>
      </c>
      <c r="E37">
        <v>18050615</v>
      </c>
      <c r="F37" s="1">
        <v>1484327000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</row>
    <row r="38" spans="1:46" x14ac:dyDescent="0.2">
      <c r="A38">
        <v>37</v>
      </c>
      <c r="B38" t="s">
        <v>69</v>
      </c>
      <c r="C38">
        <v>47.037874100000003</v>
      </c>
      <c r="D38">
        <v>-122.90069509999999</v>
      </c>
      <c r="E38">
        <v>258937</v>
      </c>
      <c r="F38" s="1">
        <v>1512000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</row>
    <row r="39" spans="1:46" x14ac:dyDescent="0.2">
      <c r="A39">
        <v>38</v>
      </c>
      <c r="B39" t="s">
        <v>70</v>
      </c>
      <c r="C39">
        <v>28.538335499999999</v>
      </c>
      <c r="D39">
        <v>-81.379236500000005</v>
      </c>
      <c r="E39">
        <v>1256429</v>
      </c>
      <c r="F39" s="1">
        <v>33911000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</row>
    <row r="40" spans="1:46" x14ac:dyDescent="0.2">
      <c r="A40">
        <v>39</v>
      </c>
      <c r="B40" t="s">
        <v>71</v>
      </c>
      <c r="C40">
        <v>33.660938899999998</v>
      </c>
      <c r="D40">
        <v>-95.555513000000005</v>
      </c>
      <c r="E40">
        <v>89422</v>
      </c>
      <c r="F40" s="1">
        <v>970000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</row>
    <row r="41" spans="1:46" x14ac:dyDescent="0.2">
      <c r="A41">
        <v>40</v>
      </c>
      <c r="B41" t="s">
        <v>72</v>
      </c>
      <c r="C41">
        <v>43.661470999999999</v>
      </c>
      <c r="D41">
        <v>-70.255325900000003</v>
      </c>
      <c r="E41">
        <v>471614</v>
      </c>
      <c r="F41" s="1">
        <v>4802000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</row>
    <row r="42" spans="1:46" x14ac:dyDescent="0.2">
      <c r="A42">
        <v>41</v>
      </c>
      <c r="B42" t="s">
        <v>73</v>
      </c>
      <c r="C42">
        <v>45.523062199999998</v>
      </c>
      <c r="D42">
        <v>-122.6764816</v>
      </c>
      <c r="E42">
        <v>1690930</v>
      </c>
      <c r="F42" s="1">
        <v>62764000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</row>
    <row r="43" spans="1:46" x14ac:dyDescent="0.2">
      <c r="A43">
        <v>42</v>
      </c>
      <c r="B43" t="s">
        <v>74</v>
      </c>
      <c r="C43">
        <v>35.779589700000002</v>
      </c>
      <c r="D43">
        <v>-78.638178699999997</v>
      </c>
      <c r="E43">
        <v>1089423</v>
      </c>
      <c r="F43" s="1">
        <v>56902000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</row>
    <row r="44" spans="1:46" x14ac:dyDescent="0.2">
      <c r="A44">
        <v>43</v>
      </c>
      <c r="B44" t="s">
        <v>75</v>
      </c>
      <c r="C44">
        <v>27.336434700000002</v>
      </c>
      <c r="D44">
        <v>-82.530652700000005</v>
      </c>
      <c r="E44">
        <v>513348</v>
      </c>
      <c r="F44" s="1">
        <v>7915000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</row>
    <row r="45" spans="1:46" x14ac:dyDescent="0.2">
      <c r="A45">
        <v>44</v>
      </c>
      <c r="B45" t="s">
        <v>76</v>
      </c>
      <c r="C45">
        <v>27.336434700000002</v>
      </c>
      <c r="D45">
        <v>-82.530652700000005</v>
      </c>
      <c r="E45">
        <v>513348</v>
      </c>
      <c r="F45" s="1">
        <v>7746000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</row>
    <row r="46" spans="1:46" x14ac:dyDescent="0.2">
      <c r="A46">
        <v>45</v>
      </c>
      <c r="B46" t="s">
        <v>77</v>
      </c>
      <c r="C46">
        <v>27.950575000000001</v>
      </c>
      <c r="D46">
        <v>-82.457177599999994</v>
      </c>
      <c r="E46">
        <v>2249405</v>
      </c>
      <c r="F46" s="1">
        <v>73042000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</row>
    <row r="47" spans="1:46" x14ac:dyDescent="0.2">
      <c r="A47">
        <v>46</v>
      </c>
      <c r="B47" t="s">
        <v>78</v>
      </c>
      <c r="C47">
        <v>42.262593199999998</v>
      </c>
      <c r="D47">
        <v>-71.802293399999996</v>
      </c>
      <c r="E47">
        <v>709705</v>
      </c>
      <c r="F47" s="1">
        <v>4383000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</row>
    <row r="48" spans="1:46" x14ac:dyDescent="0.2">
      <c r="A48">
        <v>47</v>
      </c>
      <c r="B48" t="s">
        <v>79</v>
      </c>
      <c r="C48">
        <v>43.597807500000002</v>
      </c>
      <c r="D48">
        <v>-84.767513899999997</v>
      </c>
      <c r="E48">
        <v>118558</v>
      </c>
      <c r="F48" s="1">
        <v>323000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</row>
    <row r="49" spans="1:46" x14ac:dyDescent="0.2">
      <c r="A49">
        <v>48</v>
      </c>
      <c r="B49" t="s">
        <v>80</v>
      </c>
      <c r="C49">
        <v>39.165325000000003</v>
      </c>
      <c r="D49">
        <v>-86.526385700000006</v>
      </c>
      <c r="E49">
        <v>217914</v>
      </c>
      <c r="F49" s="1">
        <v>2161000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</row>
    <row r="50" spans="1:46" x14ac:dyDescent="0.2">
      <c r="A50">
        <v>49</v>
      </c>
      <c r="B50" t="s">
        <v>81</v>
      </c>
      <c r="C50">
        <v>35.159518200000001</v>
      </c>
      <c r="D50">
        <v>-84.876611499999996</v>
      </c>
      <c r="E50">
        <v>87355</v>
      </c>
      <c r="F50" s="1">
        <v>306000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</row>
    <row r="51" spans="1:46" x14ac:dyDescent="0.2">
      <c r="A51">
        <v>50</v>
      </c>
      <c r="B51" t="s">
        <v>82</v>
      </c>
      <c r="C51">
        <v>36.395589100000002</v>
      </c>
      <c r="D51">
        <v>-97.878391100000002</v>
      </c>
      <c r="E51">
        <v>85998</v>
      </c>
      <c r="F51" s="1">
        <v>481000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</row>
    <row r="52" spans="1:46" x14ac:dyDescent="0.2">
      <c r="A52">
        <v>51</v>
      </c>
      <c r="B52" t="s">
        <v>83</v>
      </c>
      <c r="C52">
        <v>29.651634399999999</v>
      </c>
      <c r="D52">
        <v>-82.324826200000004</v>
      </c>
      <c r="E52">
        <v>260538</v>
      </c>
      <c r="F52" s="1">
        <v>5107000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</row>
    <row r="53" spans="1:46" x14ac:dyDescent="0.2">
      <c r="A53">
        <v>52</v>
      </c>
      <c r="B53" t="s">
        <v>84</v>
      </c>
      <c r="C53">
        <v>30.332183799999999</v>
      </c>
      <c r="D53">
        <v>-81.655651000000006</v>
      </c>
      <c r="E53">
        <v>1114847</v>
      </c>
      <c r="F53" s="1">
        <v>30912000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</row>
    <row r="54" spans="1:46" x14ac:dyDescent="0.2">
      <c r="A54">
        <v>53</v>
      </c>
      <c r="B54" t="s">
        <v>85</v>
      </c>
      <c r="C54">
        <v>37.0842271</v>
      </c>
      <c r="D54">
        <v>-94.513281000000006</v>
      </c>
      <c r="E54">
        <v>215095</v>
      </c>
      <c r="F54" s="1">
        <v>483000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</row>
    <row r="55" spans="1:46" x14ac:dyDescent="0.2">
      <c r="A55">
        <v>54</v>
      </c>
      <c r="B55" t="s">
        <v>86</v>
      </c>
      <c r="C55">
        <v>39.099726500000003</v>
      </c>
      <c r="D55">
        <v>-94.578566699999996</v>
      </c>
      <c r="E55">
        <v>1839569</v>
      </c>
      <c r="F55" s="1">
        <v>78282000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</row>
    <row r="56" spans="1:46" x14ac:dyDescent="0.2">
      <c r="A56">
        <v>55</v>
      </c>
      <c r="B56" t="s">
        <v>87</v>
      </c>
      <c r="C56">
        <v>39.099726500000003</v>
      </c>
      <c r="D56">
        <v>-94.578566699999996</v>
      </c>
      <c r="E56">
        <v>1839569</v>
      </c>
      <c r="F56" s="1">
        <v>75838000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</row>
    <row r="57" spans="1:46" x14ac:dyDescent="0.2">
      <c r="A57">
        <v>56</v>
      </c>
      <c r="B57" t="s">
        <v>88</v>
      </c>
      <c r="C57">
        <v>40.416702200000003</v>
      </c>
      <c r="D57">
        <v>-86.875286900000006</v>
      </c>
      <c r="E57">
        <v>247523</v>
      </c>
      <c r="F57" s="1">
        <v>1408000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</row>
    <row r="58" spans="1:46" x14ac:dyDescent="0.2">
      <c r="A58">
        <v>57</v>
      </c>
      <c r="B58" t="s">
        <v>89</v>
      </c>
      <c r="C58">
        <v>35.467560200000001</v>
      </c>
      <c r="D58">
        <v>-97.5164276</v>
      </c>
      <c r="E58">
        <v>1305472</v>
      </c>
      <c r="F58" s="1">
        <v>44639000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</row>
    <row r="59" spans="1:46" x14ac:dyDescent="0.2">
      <c r="A59">
        <v>58</v>
      </c>
      <c r="B59" t="s">
        <v>90</v>
      </c>
      <c r="C59">
        <v>35.467560200000001</v>
      </c>
      <c r="D59">
        <v>-97.5164276</v>
      </c>
      <c r="E59">
        <v>1305472</v>
      </c>
      <c r="F59" s="1">
        <v>45080000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</row>
    <row r="60" spans="1:46" x14ac:dyDescent="0.2">
      <c r="A60">
        <v>59</v>
      </c>
      <c r="B60" t="s">
        <v>91</v>
      </c>
      <c r="C60">
        <v>38.360673599999998</v>
      </c>
      <c r="D60">
        <v>-75.599369199999998</v>
      </c>
      <c r="E60">
        <v>163043</v>
      </c>
      <c r="F60" s="1">
        <v>639000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</row>
    <row r="61" spans="1:46" x14ac:dyDescent="0.2">
      <c r="A61">
        <v>60</v>
      </c>
      <c r="B61" t="s">
        <v>92</v>
      </c>
      <c r="C61">
        <v>38.360673599999998</v>
      </c>
      <c r="D61">
        <v>-75.599369199999998</v>
      </c>
      <c r="E61">
        <v>163043</v>
      </c>
      <c r="F61" s="1">
        <v>614000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1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</row>
    <row r="62" spans="1:46" x14ac:dyDescent="0.2">
      <c r="A62">
        <v>61</v>
      </c>
      <c r="B62" t="s">
        <v>93</v>
      </c>
      <c r="C62">
        <v>38.704460900000001</v>
      </c>
      <c r="D62">
        <v>-93.2282613</v>
      </c>
      <c r="E62">
        <v>79705</v>
      </c>
      <c r="F62" s="1">
        <v>3308000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</row>
    <row r="63" spans="1:46" x14ac:dyDescent="0.2">
      <c r="A63">
        <v>62</v>
      </c>
      <c r="B63" t="s">
        <v>94</v>
      </c>
      <c r="C63">
        <v>37.2089572</v>
      </c>
      <c r="D63">
        <v>-93.292298900000006</v>
      </c>
      <c r="E63">
        <v>532880</v>
      </c>
      <c r="F63" s="1">
        <v>6898000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</row>
    <row r="64" spans="1:46" x14ac:dyDescent="0.2">
      <c r="A64">
        <v>63</v>
      </c>
      <c r="B64" t="s">
        <v>95</v>
      </c>
      <c r="C64">
        <v>37.2089572</v>
      </c>
      <c r="D64">
        <v>-93.292298900000006</v>
      </c>
      <c r="E64">
        <v>532880</v>
      </c>
      <c r="F64" s="1">
        <v>15794000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1</v>
      </c>
      <c r="T64" s="3">
        <v>0</v>
      </c>
      <c r="U64" s="3">
        <v>0</v>
      </c>
      <c r="V64" s="3">
        <v>0</v>
      </c>
      <c r="W64" s="3">
        <v>0</v>
      </c>
      <c r="X64" s="3">
        <v>1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1</v>
      </c>
    </row>
    <row r="65" spans="1:46" x14ac:dyDescent="0.2">
      <c r="A65">
        <v>64</v>
      </c>
      <c r="B65" t="s">
        <v>96</v>
      </c>
      <c r="C65">
        <v>34.774531000000003</v>
      </c>
      <c r="D65">
        <v>-96.678344899999999</v>
      </c>
      <c r="E65">
        <v>52677</v>
      </c>
      <c r="F65" s="1">
        <v>410000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</row>
    <row r="66" spans="1:46" x14ac:dyDescent="0.2">
      <c r="A66">
        <v>65</v>
      </c>
      <c r="B66" t="s">
        <v>97</v>
      </c>
      <c r="C66">
        <v>42.652579299999999</v>
      </c>
      <c r="D66">
        <v>-73.756231700000001</v>
      </c>
      <c r="E66">
        <v>1028615</v>
      </c>
      <c r="F66" s="1">
        <v>23573000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1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1</v>
      </c>
    </row>
    <row r="67" spans="1:46" x14ac:dyDescent="0.2">
      <c r="A67">
        <v>66</v>
      </c>
      <c r="B67" t="s">
        <v>98</v>
      </c>
      <c r="C67">
        <v>40.608430499999997</v>
      </c>
      <c r="D67">
        <v>-75.490183299999998</v>
      </c>
      <c r="E67">
        <v>686688</v>
      </c>
      <c r="F67" s="1">
        <v>7811000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</row>
    <row r="68" spans="1:46" x14ac:dyDescent="0.2">
      <c r="A68">
        <v>67</v>
      </c>
      <c r="B68" t="s">
        <v>99</v>
      </c>
      <c r="C68">
        <v>30.267153</v>
      </c>
      <c r="D68">
        <v>-97.743060799999995</v>
      </c>
      <c r="E68">
        <v>899361</v>
      </c>
      <c r="F68" s="1">
        <v>34081000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1</v>
      </c>
    </row>
    <row r="69" spans="1:46" x14ac:dyDescent="0.2">
      <c r="A69">
        <v>68</v>
      </c>
      <c r="B69" t="s">
        <v>100</v>
      </c>
      <c r="C69">
        <v>48.751911200000002</v>
      </c>
      <c r="D69">
        <v>-122.4786854</v>
      </c>
      <c r="E69">
        <v>127780</v>
      </c>
      <c r="F69" s="1">
        <v>898000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1</v>
      </c>
    </row>
    <row r="70" spans="1:46" x14ac:dyDescent="0.2">
      <c r="A70">
        <v>69</v>
      </c>
      <c r="B70" t="s">
        <v>101</v>
      </c>
      <c r="C70">
        <v>42.098686700000002</v>
      </c>
      <c r="D70">
        <v>-75.917973799999999</v>
      </c>
      <c r="E70">
        <v>356645</v>
      </c>
      <c r="F70" s="1">
        <v>7284000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1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1</v>
      </c>
    </row>
    <row r="71" spans="1:46" x14ac:dyDescent="0.2">
      <c r="A71">
        <v>70</v>
      </c>
      <c r="B71" t="s">
        <v>102</v>
      </c>
      <c r="C71">
        <v>39.165325000000003</v>
      </c>
      <c r="D71">
        <v>-86.526385700000006</v>
      </c>
      <c r="E71">
        <v>217914</v>
      </c>
      <c r="F71" s="1">
        <v>1696000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</row>
    <row r="72" spans="1:46" x14ac:dyDescent="0.2">
      <c r="A72">
        <v>71</v>
      </c>
      <c r="B72" t="s">
        <v>103</v>
      </c>
      <c r="C72">
        <v>42.360082499999997</v>
      </c>
      <c r="D72">
        <v>-71.058880099999996</v>
      </c>
      <c r="E72">
        <v>4133895</v>
      </c>
      <c r="F72" s="1">
        <v>191599000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1</v>
      </c>
    </row>
    <row r="73" spans="1:46" x14ac:dyDescent="0.2">
      <c r="A73">
        <v>72</v>
      </c>
      <c r="B73" t="s">
        <v>104</v>
      </c>
      <c r="C73">
        <v>42.360082499999997</v>
      </c>
      <c r="D73">
        <v>-71.058880099999996</v>
      </c>
      <c r="E73">
        <v>4133895</v>
      </c>
      <c r="F73" s="1">
        <v>212080000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1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1</v>
      </c>
    </row>
    <row r="74" spans="1:46" x14ac:dyDescent="0.2">
      <c r="A74">
        <v>73</v>
      </c>
      <c r="B74" t="s">
        <v>105</v>
      </c>
      <c r="C74">
        <v>47.565006699999998</v>
      </c>
      <c r="D74">
        <v>-122.62697679999999</v>
      </c>
      <c r="E74">
        <v>189731</v>
      </c>
      <c r="F74" s="1">
        <v>10108000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1</v>
      </c>
    </row>
    <row r="75" spans="1:46" x14ac:dyDescent="0.2">
      <c r="A75">
        <v>74</v>
      </c>
      <c r="B75" t="s">
        <v>106</v>
      </c>
      <c r="C75">
        <v>25.901747199999999</v>
      </c>
      <c r="D75">
        <v>-97.497483799999998</v>
      </c>
      <c r="E75">
        <v>277825</v>
      </c>
      <c r="F75" s="1">
        <v>5111000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1</v>
      </c>
      <c r="T75" s="3">
        <v>0</v>
      </c>
      <c r="U75" s="3">
        <v>0</v>
      </c>
      <c r="V75" s="3">
        <v>0</v>
      </c>
      <c r="W75" s="3">
        <v>0</v>
      </c>
      <c r="X75" s="3">
        <v>1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1</v>
      </c>
    </row>
    <row r="76" spans="1:46" x14ac:dyDescent="0.2">
      <c r="A76">
        <v>75</v>
      </c>
      <c r="B76" t="s">
        <v>107</v>
      </c>
      <c r="C76">
        <v>30.674364300000001</v>
      </c>
      <c r="D76">
        <v>-96.369963200000001</v>
      </c>
      <c r="E76">
        <v>150998</v>
      </c>
      <c r="F76" s="1">
        <v>1246000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1</v>
      </c>
      <c r="T76" s="3">
        <v>0</v>
      </c>
      <c r="U76" s="3">
        <v>0</v>
      </c>
      <c r="V76" s="3">
        <v>0</v>
      </c>
      <c r="W76" s="3">
        <v>0</v>
      </c>
      <c r="X76" s="3">
        <v>1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</row>
    <row r="77" spans="1:46" x14ac:dyDescent="0.2">
      <c r="A77">
        <v>76</v>
      </c>
      <c r="B77" t="s">
        <v>108</v>
      </c>
      <c r="C77">
        <v>44.475882499999997</v>
      </c>
      <c r="D77">
        <v>-73.212072000000006</v>
      </c>
      <c r="E77">
        <v>369128</v>
      </c>
      <c r="F77" s="1">
        <v>7367000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1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</row>
    <row r="78" spans="1:46" x14ac:dyDescent="0.2">
      <c r="A78">
        <v>77</v>
      </c>
      <c r="B78" t="s">
        <v>109</v>
      </c>
      <c r="C78">
        <v>35.227086900000003</v>
      </c>
      <c r="D78">
        <v>-80.843126699999999</v>
      </c>
      <c r="E78">
        <v>1671037</v>
      </c>
      <c r="F78" s="1">
        <v>120510000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1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</row>
    <row r="79" spans="1:46" x14ac:dyDescent="0.2">
      <c r="A79">
        <v>78</v>
      </c>
      <c r="B79" t="s">
        <v>110</v>
      </c>
      <c r="C79">
        <v>41.139981400000003</v>
      </c>
      <c r="D79">
        <v>-104.8202462</v>
      </c>
      <c r="E79">
        <v>103939</v>
      </c>
      <c r="F79" s="1">
        <v>3585000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</row>
    <row r="80" spans="1:46" x14ac:dyDescent="0.2">
      <c r="A80">
        <v>79</v>
      </c>
      <c r="B80" t="s">
        <v>111</v>
      </c>
      <c r="C80">
        <v>41.499319999999997</v>
      </c>
      <c r="D80">
        <v>-81.694360500000002</v>
      </c>
      <c r="E80">
        <v>2894133</v>
      </c>
      <c r="F80" s="1">
        <v>79818000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</row>
    <row r="81" spans="1:46" x14ac:dyDescent="0.2">
      <c r="A81">
        <v>80</v>
      </c>
      <c r="B81" t="s">
        <v>112</v>
      </c>
      <c r="C81">
        <v>39.201440400000003</v>
      </c>
      <c r="D81">
        <v>-85.921379599999995</v>
      </c>
      <c r="E81">
        <v>139128</v>
      </c>
      <c r="F81" s="1">
        <v>617000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</row>
    <row r="82" spans="1:46" x14ac:dyDescent="0.2">
      <c r="A82">
        <v>81</v>
      </c>
      <c r="B82" t="s">
        <v>113</v>
      </c>
      <c r="C82">
        <v>39.961175500000003</v>
      </c>
      <c r="D82">
        <v>-82.998794200000006</v>
      </c>
      <c r="E82">
        <v>1477891</v>
      </c>
      <c r="F82" s="1">
        <v>25239000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1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</row>
    <row r="83" spans="1:46" x14ac:dyDescent="0.2">
      <c r="A83">
        <v>82</v>
      </c>
      <c r="B83" t="s">
        <v>114</v>
      </c>
      <c r="C83">
        <v>39.739235800000003</v>
      </c>
      <c r="D83">
        <v>-104.990251</v>
      </c>
      <c r="E83">
        <v>2073952</v>
      </c>
      <c r="F83" s="1">
        <v>80537000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1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</row>
    <row r="84" spans="1:46" x14ac:dyDescent="0.2">
      <c r="A84">
        <v>83</v>
      </c>
      <c r="B84" t="s">
        <v>115</v>
      </c>
      <c r="C84">
        <v>42.089796499999999</v>
      </c>
      <c r="D84">
        <v>-76.807733799999994</v>
      </c>
      <c r="E84">
        <v>315038</v>
      </c>
      <c r="F84" s="1">
        <v>7638000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1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</row>
    <row r="85" spans="1:46" x14ac:dyDescent="0.2">
      <c r="A85">
        <v>84</v>
      </c>
      <c r="B85" t="s">
        <v>116</v>
      </c>
      <c r="C85">
        <v>31.761877800000001</v>
      </c>
      <c r="D85">
        <v>-106.4850217</v>
      </c>
      <c r="E85">
        <v>649860</v>
      </c>
      <c r="F85" s="1">
        <v>21261000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1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</row>
    <row r="86" spans="1:46" x14ac:dyDescent="0.2">
      <c r="A86">
        <v>85</v>
      </c>
      <c r="B86" t="s">
        <v>117</v>
      </c>
      <c r="C86">
        <v>36.395589100000002</v>
      </c>
      <c r="D86">
        <v>-97.878391100000002</v>
      </c>
      <c r="E86">
        <v>85998</v>
      </c>
      <c r="F86" s="1">
        <v>556000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1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</row>
    <row r="87" spans="1:46" x14ac:dyDescent="0.2">
      <c r="A87">
        <v>86</v>
      </c>
      <c r="B87" t="s">
        <v>118</v>
      </c>
      <c r="C87">
        <v>37.971559200000002</v>
      </c>
      <c r="D87">
        <v>-87.571089799999996</v>
      </c>
      <c r="E87">
        <v>504859</v>
      </c>
      <c r="F87" s="1">
        <v>2187000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</row>
    <row r="88" spans="1:46" x14ac:dyDescent="0.2">
      <c r="A88">
        <v>87</v>
      </c>
      <c r="B88" t="s">
        <v>119</v>
      </c>
      <c r="C88">
        <v>35.052664100000001</v>
      </c>
      <c r="D88">
        <v>-78.878358500000004</v>
      </c>
      <c r="E88">
        <v>571328</v>
      </c>
      <c r="F88" s="1">
        <v>23375000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</row>
    <row r="89" spans="1:46" x14ac:dyDescent="0.2">
      <c r="A89">
        <v>88</v>
      </c>
      <c r="B89" t="s">
        <v>120</v>
      </c>
      <c r="C89">
        <v>35.384884100000001</v>
      </c>
      <c r="D89">
        <v>-77.9927651</v>
      </c>
      <c r="E89">
        <v>217319</v>
      </c>
      <c r="F89" s="1">
        <v>1047000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</row>
    <row r="90" spans="1:46" x14ac:dyDescent="0.2">
      <c r="A90">
        <v>89</v>
      </c>
      <c r="B90" t="s">
        <v>121</v>
      </c>
      <c r="C90">
        <v>40.4233142</v>
      </c>
      <c r="D90">
        <v>-104.7091322</v>
      </c>
      <c r="E90">
        <v>131821</v>
      </c>
      <c r="F90" s="1">
        <v>2702000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1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</row>
    <row r="91" spans="1:46" x14ac:dyDescent="0.2">
      <c r="A91">
        <v>90</v>
      </c>
      <c r="B91" t="s">
        <v>122</v>
      </c>
      <c r="C91">
        <v>36.072635400000003</v>
      </c>
      <c r="D91">
        <v>-79.791975399999998</v>
      </c>
      <c r="E91">
        <v>1241349</v>
      </c>
      <c r="F91" s="1">
        <v>57871000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</row>
    <row r="92" spans="1:46" x14ac:dyDescent="0.2">
      <c r="A92">
        <v>91</v>
      </c>
      <c r="B92" t="s">
        <v>123</v>
      </c>
      <c r="C92">
        <v>35.612661000000003</v>
      </c>
      <c r="D92">
        <v>-77.366353799999999</v>
      </c>
      <c r="E92">
        <v>218937</v>
      </c>
      <c r="F92" s="1">
        <v>1357000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</row>
    <row r="93" spans="1:46" x14ac:dyDescent="0.2">
      <c r="A93">
        <v>92</v>
      </c>
      <c r="B93" t="s">
        <v>124</v>
      </c>
      <c r="C93">
        <v>39.641762900000003</v>
      </c>
      <c r="D93">
        <v>-77.719993200000005</v>
      </c>
      <c r="E93">
        <v>327693</v>
      </c>
      <c r="F93" s="1">
        <v>2427000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</row>
    <row r="94" spans="1:46" x14ac:dyDescent="0.2">
      <c r="A94">
        <v>93</v>
      </c>
      <c r="B94" t="s">
        <v>125</v>
      </c>
      <c r="C94">
        <v>35.734453799999997</v>
      </c>
      <c r="D94">
        <v>-81.344457300000002</v>
      </c>
      <c r="E94">
        <v>292409</v>
      </c>
      <c r="F94" s="1">
        <v>4444000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</row>
    <row r="95" spans="1:46" x14ac:dyDescent="0.2">
      <c r="A95">
        <v>94</v>
      </c>
      <c r="B95" t="s">
        <v>126</v>
      </c>
      <c r="C95">
        <v>29.7604267</v>
      </c>
      <c r="D95">
        <v>-95.369802800000002</v>
      </c>
      <c r="E95">
        <v>4054253</v>
      </c>
      <c r="F95" s="1">
        <v>139139000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</row>
    <row r="96" spans="1:46" x14ac:dyDescent="0.2">
      <c r="A96">
        <v>95</v>
      </c>
      <c r="B96" t="s">
        <v>127</v>
      </c>
      <c r="C96">
        <v>39.768402999999999</v>
      </c>
      <c r="D96">
        <v>-86.158068</v>
      </c>
      <c r="E96">
        <v>1321911</v>
      </c>
      <c r="F96" s="1">
        <v>38640000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</row>
    <row r="97" spans="1:46" x14ac:dyDescent="0.2">
      <c r="A97">
        <v>96</v>
      </c>
      <c r="B97" t="s">
        <v>128</v>
      </c>
      <c r="C97">
        <v>34.754052399999999</v>
      </c>
      <c r="D97">
        <v>-77.4302414</v>
      </c>
      <c r="E97">
        <v>149838</v>
      </c>
      <c r="F97" s="1">
        <v>1149000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</row>
    <row r="98" spans="1:46" x14ac:dyDescent="0.2">
      <c r="A98">
        <v>97</v>
      </c>
      <c r="B98" t="s">
        <v>129</v>
      </c>
      <c r="C98">
        <v>42.0970023</v>
      </c>
      <c r="D98">
        <v>-79.235325900000007</v>
      </c>
      <c r="E98">
        <v>186945</v>
      </c>
      <c r="F98" s="1">
        <v>2084000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</row>
    <row r="99" spans="1:46" x14ac:dyDescent="0.2">
      <c r="A99">
        <v>98</v>
      </c>
      <c r="B99" t="s">
        <v>130</v>
      </c>
      <c r="C99">
        <v>40.326740700000002</v>
      </c>
      <c r="D99">
        <v>-78.921969799999999</v>
      </c>
      <c r="E99">
        <v>241247</v>
      </c>
      <c r="F99" s="1">
        <v>826000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</row>
    <row r="100" spans="1:46" x14ac:dyDescent="0.2">
      <c r="A100">
        <v>99</v>
      </c>
      <c r="B100" t="s">
        <v>131</v>
      </c>
      <c r="C100">
        <v>42.933692000000001</v>
      </c>
      <c r="D100">
        <v>-72.278140899999997</v>
      </c>
      <c r="E100">
        <v>111709</v>
      </c>
      <c r="F100" s="1">
        <v>1193000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</row>
    <row r="101" spans="1:46" x14ac:dyDescent="0.2">
      <c r="A101">
        <v>100</v>
      </c>
      <c r="B101" t="s">
        <v>132</v>
      </c>
      <c r="C101">
        <v>40.416702200000003</v>
      </c>
      <c r="D101">
        <v>-86.875286900000006</v>
      </c>
      <c r="E101">
        <v>247523</v>
      </c>
      <c r="F101" s="1">
        <v>1379000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</row>
    <row r="102" spans="1:46" x14ac:dyDescent="0.2">
      <c r="A102">
        <v>101</v>
      </c>
      <c r="B102" t="s">
        <v>133</v>
      </c>
      <c r="C102">
        <v>28.039465400000001</v>
      </c>
      <c r="D102">
        <v>-81.949804200000003</v>
      </c>
      <c r="E102">
        <v>405382</v>
      </c>
      <c r="F102" s="1">
        <v>3954000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1</v>
      </c>
      <c r="T102" s="3">
        <v>0</v>
      </c>
      <c r="U102" s="3">
        <v>0</v>
      </c>
      <c r="V102" s="3">
        <v>0</v>
      </c>
      <c r="W102" s="3">
        <v>0</v>
      </c>
      <c r="X102" s="3">
        <v>1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</row>
    <row r="103" spans="1:46" x14ac:dyDescent="0.2">
      <c r="A103">
        <v>102</v>
      </c>
      <c r="B103" t="s">
        <v>134</v>
      </c>
      <c r="C103">
        <v>42.732534999999999</v>
      </c>
      <c r="D103">
        <v>-84.555534699999995</v>
      </c>
      <c r="E103">
        <v>489698</v>
      </c>
      <c r="F103" s="1">
        <v>9468000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1</v>
      </c>
      <c r="T103" s="3">
        <v>0</v>
      </c>
      <c r="U103" s="3">
        <v>0</v>
      </c>
      <c r="V103" s="3">
        <v>0</v>
      </c>
      <c r="W103" s="3">
        <v>0</v>
      </c>
      <c r="X103" s="3">
        <v>1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</row>
    <row r="104" spans="1:46" x14ac:dyDescent="0.2">
      <c r="A104">
        <v>103</v>
      </c>
      <c r="B104" t="s">
        <v>135</v>
      </c>
      <c r="C104">
        <v>32.319939599999998</v>
      </c>
      <c r="D104">
        <v>-106.7636538</v>
      </c>
      <c r="E104">
        <v>197166</v>
      </c>
      <c r="F104" s="1">
        <v>2444000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</row>
    <row r="105" spans="1:46" x14ac:dyDescent="0.2">
      <c r="A105">
        <v>104</v>
      </c>
      <c r="B105" t="s">
        <v>136</v>
      </c>
      <c r="C105">
        <v>44.100351000000003</v>
      </c>
      <c r="D105">
        <v>-70.214776400000005</v>
      </c>
      <c r="E105">
        <v>221697</v>
      </c>
      <c r="F105" s="1">
        <v>3558000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1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</row>
    <row r="106" spans="1:46" x14ac:dyDescent="0.2">
      <c r="A106">
        <v>105</v>
      </c>
      <c r="B106" t="s">
        <v>137</v>
      </c>
      <c r="C106">
        <v>38.040583699999999</v>
      </c>
      <c r="D106">
        <v>-84.503716400000002</v>
      </c>
      <c r="E106">
        <v>816101</v>
      </c>
      <c r="F106" s="1">
        <v>9062000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</row>
    <row r="107" spans="1:46" x14ac:dyDescent="0.2">
      <c r="A107">
        <v>106</v>
      </c>
      <c r="B107" t="s">
        <v>138</v>
      </c>
      <c r="C107">
        <v>46.138167600000003</v>
      </c>
      <c r="D107">
        <v>-122.9381672</v>
      </c>
      <c r="E107">
        <v>85446</v>
      </c>
      <c r="F107" s="1">
        <v>397000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1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</row>
    <row r="108" spans="1:46" x14ac:dyDescent="0.2">
      <c r="A108">
        <v>107</v>
      </c>
      <c r="B108" t="s">
        <v>139</v>
      </c>
      <c r="C108">
        <v>34.052234200000001</v>
      </c>
      <c r="D108">
        <v>-118.24368490000001</v>
      </c>
      <c r="E108">
        <v>14549810</v>
      </c>
      <c r="F108" s="1">
        <v>513532000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1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1</v>
      </c>
    </row>
    <row r="109" spans="1:46" x14ac:dyDescent="0.2">
      <c r="A109">
        <v>108</v>
      </c>
      <c r="B109" t="s">
        <v>140</v>
      </c>
      <c r="C109">
        <v>38.252664699999997</v>
      </c>
      <c r="D109">
        <v>-85.758455699999999</v>
      </c>
      <c r="E109">
        <v>1352955</v>
      </c>
      <c r="F109" s="1">
        <v>25878000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1</v>
      </c>
      <c r="T109" s="3">
        <v>0</v>
      </c>
      <c r="U109" s="3">
        <v>0</v>
      </c>
      <c r="V109" s="3">
        <v>0</v>
      </c>
      <c r="W109" s="3">
        <v>0</v>
      </c>
      <c r="X109" s="3">
        <v>1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</row>
    <row r="110" spans="1:46" x14ac:dyDescent="0.2">
      <c r="A110">
        <v>109</v>
      </c>
      <c r="B110" t="s">
        <v>141</v>
      </c>
      <c r="C110">
        <v>31.338240599999999</v>
      </c>
      <c r="D110">
        <v>-94.729096999999996</v>
      </c>
      <c r="E110">
        <v>144081</v>
      </c>
      <c r="F110" s="1">
        <v>630000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1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</row>
    <row r="111" spans="1:46" x14ac:dyDescent="0.2">
      <c r="A111">
        <v>110</v>
      </c>
      <c r="B111" t="s">
        <v>142</v>
      </c>
      <c r="C111">
        <v>26.2034071</v>
      </c>
      <c r="D111">
        <v>-98.230012400000007</v>
      </c>
      <c r="E111">
        <v>424063</v>
      </c>
      <c r="F111" s="1">
        <v>8737000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1</v>
      </c>
    </row>
    <row r="112" spans="1:46" x14ac:dyDescent="0.2">
      <c r="A112">
        <v>111</v>
      </c>
      <c r="B112" t="s">
        <v>143</v>
      </c>
      <c r="C112">
        <v>42.995639699999998</v>
      </c>
      <c r="D112">
        <v>-71.454789099999999</v>
      </c>
      <c r="E112">
        <v>540704</v>
      </c>
      <c r="F112" s="1">
        <v>7266000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1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</row>
    <row r="113" spans="1:46" x14ac:dyDescent="0.2">
      <c r="A113">
        <v>112</v>
      </c>
      <c r="B113" t="s">
        <v>144</v>
      </c>
      <c r="C113">
        <v>40.588669899999999</v>
      </c>
      <c r="D113">
        <v>-83.128524200000001</v>
      </c>
      <c r="E113">
        <v>92023</v>
      </c>
      <c r="F113" s="1">
        <v>391000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1</v>
      </c>
      <c r="T113" s="3">
        <v>0</v>
      </c>
      <c r="U113" s="3">
        <v>0</v>
      </c>
      <c r="V113" s="3">
        <v>0</v>
      </c>
      <c r="W113" s="3">
        <v>0</v>
      </c>
      <c r="X113" s="3">
        <v>1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</row>
    <row r="114" spans="1:46" x14ac:dyDescent="0.2">
      <c r="A114">
        <v>113</v>
      </c>
      <c r="B114" t="s">
        <v>145</v>
      </c>
      <c r="C114">
        <v>41.641443799999998</v>
      </c>
      <c r="D114">
        <v>-80.151448400000007</v>
      </c>
      <c r="E114">
        <v>86169</v>
      </c>
      <c r="F114" s="1">
        <v>267000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1</v>
      </c>
      <c r="T114" s="3">
        <v>0</v>
      </c>
      <c r="U114" s="3">
        <v>0</v>
      </c>
      <c r="V114" s="3">
        <v>0</v>
      </c>
      <c r="W114" s="3">
        <v>0</v>
      </c>
      <c r="X114" s="3">
        <v>1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</row>
    <row r="115" spans="1:46" x14ac:dyDescent="0.2">
      <c r="A115">
        <v>114</v>
      </c>
      <c r="B115" t="s">
        <v>146</v>
      </c>
      <c r="C115">
        <v>28.083626899999999</v>
      </c>
      <c r="D115">
        <v>-80.608108900000005</v>
      </c>
      <c r="E115">
        <v>398978</v>
      </c>
      <c r="F115" s="1">
        <v>5190000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1</v>
      </c>
      <c r="T115" s="3">
        <v>0</v>
      </c>
      <c r="U115" s="3">
        <v>0</v>
      </c>
      <c r="V115" s="3">
        <v>0</v>
      </c>
      <c r="W115" s="3">
        <v>0</v>
      </c>
      <c r="X115" s="3">
        <v>1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</row>
    <row r="116" spans="1:46" x14ac:dyDescent="0.2">
      <c r="A116">
        <v>115</v>
      </c>
      <c r="B116" t="s">
        <v>147</v>
      </c>
      <c r="C116">
        <v>36.607256700000001</v>
      </c>
      <c r="D116">
        <v>-83.714284800000001</v>
      </c>
      <c r="E116">
        <v>121217</v>
      </c>
      <c r="F116" s="1">
        <v>2912000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1</v>
      </c>
      <c r="T116" s="3">
        <v>0</v>
      </c>
      <c r="U116" s="3">
        <v>0</v>
      </c>
      <c r="V116" s="3">
        <v>0</v>
      </c>
      <c r="W116" s="3">
        <v>0</v>
      </c>
      <c r="X116" s="3">
        <v>1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1</v>
      </c>
    </row>
    <row r="117" spans="1:46" x14ac:dyDescent="0.2">
      <c r="A117">
        <v>116</v>
      </c>
      <c r="B117" t="s">
        <v>148</v>
      </c>
      <c r="C117">
        <v>44.977753</v>
      </c>
      <c r="D117">
        <v>-93.265010799999999</v>
      </c>
      <c r="E117">
        <v>2840561</v>
      </c>
      <c r="F117" s="1">
        <v>165099000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1</v>
      </c>
      <c r="T117" s="3">
        <v>0</v>
      </c>
      <c r="U117" s="3">
        <v>0</v>
      </c>
      <c r="V117" s="3">
        <v>0</v>
      </c>
      <c r="W117" s="3">
        <v>0</v>
      </c>
      <c r="X117" s="3">
        <v>1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1</v>
      </c>
    </row>
    <row r="118" spans="1:46" x14ac:dyDescent="0.2">
      <c r="A118">
        <v>117</v>
      </c>
      <c r="B118" t="s">
        <v>149</v>
      </c>
      <c r="C118">
        <v>43.597807500000002</v>
      </c>
      <c r="D118">
        <v>-84.767513899999997</v>
      </c>
      <c r="E118">
        <v>118558</v>
      </c>
      <c r="F118" s="1">
        <v>778000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1</v>
      </c>
      <c r="T118" s="3">
        <v>0</v>
      </c>
      <c r="U118" s="3">
        <v>0</v>
      </c>
      <c r="V118" s="3">
        <v>0</v>
      </c>
      <c r="W118" s="3">
        <v>0</v>
      </c>
      <c r="X118" s="3">
        <v>1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1</v>
      </c>
    </row>
    <row r="119" spans="1:46" x14ac:dyDescent="0.2">
      <c r="A119">
        <v>118</v>
      </c>
      <c r="B119" t="s">
        <v>150</v>
      </c>
      <c r="C119">
        <v>35.108493000000003</v>
      </c>
      <c r="D119">
        <v>-77.044114300000004</v>
      </c>
      <c r="E119">
        <v>154955</v>
      </c>
      <c r="F119" s="1">
        <v>1903000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1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1</v>
      </c>
    </row>
    <row r="120" spans="1:46" x14ac:dyDescent="0.2">
      <c r="A120">
        <v>119</v>
      </c>
      <c r="B120" t="s">
        <v>151</v>
      </c>
      <c r="C120">
        <v>41.308273999999997</v>
      </c>
      <c r="D120">
        <v>-72.927883499999993</v>
      </c>
      <c r="E120">
        <v>978311</v>
      </c>
      <c r="F120" s="1">
        <v>15325000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  <c r="X120" s="3">
        <v>1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1</v>
      </c>
    </row>
    <row r="121" spans="1:46" x14ac:dyDescent="0.2">
      <c r="A121">
        <v>120</v>
      </c>
      <c r="B121" t="s">
        <v>152</v>
      </c>
      <c r="C121">
        <v>41.3556539</v>
      </c>
      <c r="D121">
        <v>-72.099520900000002</v>
      </c>
      <c r="E121">
        <v>357482</v>
      </c>
      <c r="F121" s="1">
        <v>2753000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1</v>
      </c>
      <c r="T121" s="3">
        <v>0</v>
      </c>
      <c r="U121" s="3">
        <v>0</v>
      </c>
      <c r="V121" s="3">
        <v>0</v>
      </c>
      <c r="W121" s="3">
        <v>0</v>
      </c>
      <c r="X121" s="3">
        <v>1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</row>
    <row r="122" spans="1:46" x14ac:dyDescent="0.2">
      <c r="A122">
        <v>121</v>
      </c>
      <c r="B122" t="s">
        <v>153</v>
      </c>
      <c r="C122">
        <v>40.712783700000003</v>
      </c>
      <c r="D122">
        <v>-74.005941300000003</v>
      </c>
      <c r="E122">
        <v>18050615</v>
      </c>
      <c r="F122" s="1">
        <v>2057010000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1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1</v>
      </c>
    </row>
    <row r="123" spans="1:46" x14ac:dyDescent="0.2">
      <c r="A123">
        <v>122</v>
      </c>
      <c r="B123" t="s">
        <v>154</v>
      </c>
      <c r="C123">
        <v>40.712783700000003</v>
      </c>
      <c r="D123">
        <v>-74.005941300000003</v>
      </c>
      <c r="E123">
        <v>18050615</v>
      </c>
      <c r="F123" s="1">
        <v>2038316000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  <c r="W123" s="3">
        <v>0</v>
      </c>
      <c r="X123" s="3">
        <v>1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1</v>
      </c>
    </row>
    <row r="124" spans="1:46" x14ac:dyDescent="0.2">
      <c r="A124">
        <v>123</v>
      </c>
      <c r="B124" t="s">
        <v>155</v>
      </c>
      <c r="C124">
        <v>35.467560200000001</v>
      </c>
      <c r="D124">
        <v>-97.5164276</v>
      </c>
      <c r="E124">
        <v>1305472</v>
      </c>
      <c r="F124" s="1">
        <v>58849000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1</v>
      </c>
      <c r="T124" s="3">
        <v>0</v>
      </c>
      <c r="U124" s="3">
        <v>0</v>
      </c>
      <c r="V124" s="3">
        <v>0</v>
      </c>
      <c r="W124" s="3">
        <v>0</v>
      </c>
      <c r="X124" s="3">
        <v>1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</row>
    <row r="125" spans="1:46" x14ac:dyDescent="0.2">
      <c r="A125">
        <v>124</v>
      </c>
      <c r="B125" t="s">
        <v>156</v>
      </c>
      <c r="C125">
        <v>42.083638999999998</v>
      </c>
      <c r="D125">
        <v>-78.429927000000006</v>
      </c>
      <c r="E125">
        <v>239343</v>
      </c>
      <c r="F125" s="1">
        <v>1594000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1</v>
      </c>
      <c r="T125" s="3">
        <v>0</v>
      </c>
      <c r="U125" s="3">
        <v>0</v>
      </c>
      <c r="V125" s="3">
        <v>0</v>
      </c>
      <c r="W125" s="3">
        <v>0</v>
      </c>
      <c r="X125" s="3">
        <v>1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</row>
    <row r="126" spans="1:46" x14ac:dyDescent="0.2">
      <c r="A126">
        <v>125</v>
      </c>
      <c r="B126" t="s">
        <v>157</v>
      </c>
      <c r="C126">
        <v>47.037874100000003</v>
      </c>
      <c r="D126">
        <v>-122.90069509999999</v>
      </c>
      <c r="E126">
        <v>258937</v>
      </c>
      <c r="F126" s="1">
        <v>2181000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1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</row>
    <row r="127" spans="1:46" x14ac:dyDescent="0.2">
      <c r="A127">
        <v>126</v>
      </c>
      <c r="B127" t="s">
        <v>158</v>
      </c>
      <c r="C127">
        <v>42.452857100000003</v>
      </c>
      <c r="D127">
        <v>-75.063774600000002</v>
      </c>
      <c r="E127">
        <v>107742</v>
      </c>
      <c r="F127" s="1">
        <v>1721000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1</v>
      </c>
      <c r="T127" s="3">
        <v>0</v>
      </c>
      <c r="U127" s="3">
        <v>0</v>
      </c>
      <c r="V127" s="3">
        <v>0</v>
      </c>
      <c r="W127" s="3">
        <v>0</v>
      </c>
      <c r="X127" s="3">
        <v>1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</row>
    <row r="128" spans="1:46" x14ac:dyDescent="0.2">
      <c r="A128">
        <v>127</v>
      </c>
      <c r="B128" t="s">
        <v>159</v>
      </c>
      <c r="C128">
        <v>37.0833893</v>
      </c>
      <c r="D128">
        <v>-88.600047799999999</v>
      </c>
      <c r="E128">
        <v>217082</v>
      </c>
      <c r="F128" s="1">
        <v>700000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  <c r="X128" s="3">
        <v>1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</row>
    <row r="129" spans="1:46" x14ac:dyDescent="0.2">
      <c r="A129">
        <v>128</v>
      </c>
      <c r="B129" t="s">
        <v>160</v>
      </c>
      <c r="C129">
        <v>40.440624800000002</v>
      </c>
      <c r="D129">
        <v>-79.995886400000003</v>
      </c>
      <c r="E129">
        <v>2507839</v>
      </c>
      <c r="F129" s="1">
        <v>112774000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1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1</v>
      </c>
    </row>
    <row r="130" spans="1:46" x14ac:dyDescent="0.2">
      <c r="A130">
        <v>129</v>
      </c>
      <c r="B130" t="s">
        <v>161</v>
      </c>
      <c r="C130">
        <v>48.118146000000003</v>
      </c>
      <c r="D130">
        <v>-123.43074129999999</v>
      </c>
      <c r="E130">
        <v>76610</v>
      </c>
      <c r="F130" s="1">
        <v>3660000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1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</row>
    <row r="131" spans="1:46" x14ac:dyDescent="0.2">
      <c r="A131">
        <v>130</v>
      </c>
      <c r="B131" t="s">
        <v>162</v>
      </c>
      <c r="C131">
        <v>43.661470999999999</v>
      </c>
      <c r="D131">
        <v>-70.255325900000003</v>
      </c>
      <c r="E131">
        <v>471614</v>
      </c>
      <c r="F131" s="1">
        <v>7250000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</row>
    <row r="132" spans="1:46" x14ac:dyDescent="0.2">
      <c r="A132">
        <v>131</v>
      </c>
      <c r="B132" t="s">
        <v>163</v>
      </c>
      <c r="C132">
        <v>45.523062199999998</v>
      </c>
      <c r="D132">
        <v>-122.6764816</v>
      </c>
      <c r="E132">
        <v>1690930</v>
      </c>
      <c r="F132" s="1">
        <v>81395000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1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1</v>
      </c>
    </row>
    <row r="133" spans="1:46" x14ac:dyDescent="0.2">
      <c r="A133">
        <v>132</v>
      </c>
      <c r="B133" t="s">
        <v>164</v>
      </c>
      <c r="C133">
        <v>38.731743100000003</v>
      </c>
      <c r="D133">
        <v>-82.997674200000006</v>
      </c>
      <c r="E133">
        <v>93356</v>
      </c>
      <c r="F133" s="1">
        <v>274000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1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</row>
    <row r="134" spans="1:46" x14ac:dyDescent="0.2">
      <c r="A134">
        <v>133</v>
      </c>
      <c r="B134" t="s">
        <v>165</v>
      </c>
      <c r="C134">
        <v>41.7003713</v>
      </c>
      <c r="D134">
        <v>-73.920970100000005</v>
      </c>
      <c r="E134">
        <v>424766</v>
      </c>
      <c r="F134" s="1">
        <v>5093000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1</v>
      </c>
      <c r="T134" s="3">
        <v>0</v>
      </c>
      <c r="U134" s="3">
        <v>0</v>
      </c>
      <c r="V134" s="3">
        <v>0</v>
      </c>
      <c r="W134" s="3">
        <v>0</v>
      </c>
      <c r="X134" s="3">
        <v>1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</row>
    <row r="135" spans="1:46" x14ac:dyDescent="0.2">
      <c r="A135">
        <v>134</v>
      </c>
      <c r="B135" t="s">
        <v>166</v>
      </c>
      <c r="C135">
        <v>41.823989099999999</v>
      </c>
      <c r="D135">
        <v>-71.4128343</v>
      </c>
      <c r="E135">
        <v>1509789</v>
      </c>
      <c r="F135" s="1">
        <v>33443000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1</v>
      </c>
    </row>
    <row r="136" spans="1:46" x14ac:dyDescent="0.2">
      <c r="A136">
        <v>135</v>
      </c>
      <c r="B136" t="s">
        <v>167</v>
      </c>
      <c r="C136">
        <v>35.779589700000002</v>
      </c>
      <c r="D136">
        <v>-78.638178699999997</v>
      </c>
      <c r="E136">
        <v>1089423</v>
      </c>
      <c r="F136" s="1">
        <v>72705000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1</v>
      </c>
      <c r="T136" s="3">
        <v>0</v>
      </c>
      <c r="U136" s="3">
        <v>0</v>
      </c>
      <c r="V136" s="3">
        <v>0</v>
      </c>
      <c r="W136" s="3">
        <v>0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1</v>
      </c>
    </row>
    <row r="137" spans="1:46" x14ac:dyDescent="0.2">
      <c r="A137">
        <v>136</v>
      </c>
      <c r="B137" t="s">
        <v>168</v>
      </c>
      <c r="C137">
        <v>37.270970400000003</v>
      </c>
      <c r="D137">
        <v>-79.9414266</v>
      </c>
      <c r="E137">
        <v>609215</v>
      </c>
      <c r="F137" s="1">
        <v>14442000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1</v>
      </c>
    </row>
    <row r="138" spans="1:46" x14ac:dyDescent="0.2">
      <c r="A138">
        <v>137</v>
      </c>
      <c r="B138" t="s">
        <v>169</v>
      </c>
      <c r="C138">
        <v>36.461539500000001</v>
      </c>
      <c r="D138">
        <v>-77.654146400000002</v>
      </c>
      <c r="E138">
        <v>76314</v>
      </c>
      <c r="F138" s="1">
        <v>329000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1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1</v>
      </c>
    </row>
    <row r="139" spans="1:46" x14ac:dyDescent="0.2">
      <c r="A139">
        <v>138</v>
      </c>
      <c r="B139" t="s">
        <v>170</v>
      </c>
      <c r="C139">
        <v>35.938210300000001</v>
      </c>
      <c r="D139">
        <v>-77.7905339</v>
      </c>
      <c r="E139">
        <v>199296</v>
      </c>
      <c r="F139" s="1">
        <v>1039000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1</v>
      </c>
    </row>
    <row r="140" spans="1:46" x14ac:dyDescent="0.2">
      <c r="A140">
        <v>139</v>
      </c>
      <c r="B140" t="s">
        <v>171</v>
      </c>
      <c r="C140">
        <v>43.610623699999998</v>
      </c>
      <c r="D140">
        <v>-72.972606499999998</v>
      </c>
      <c r="E140">
        <v>97987</v>
      </c>
      <c r="F140" s="1">
        <v>1585000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</row>
    <row r="141" spans="1:46" x14ac:dyDescent="0.2">
      <c r="A141">
        <v>140</v>
      </c>
      <c r="B141" t="s">
        <v>172</v>
      </c>
      <c r="C141">
        <v>43.419469900000003</v>
      </c>
      <c r="D141">
        <v>-83.950806799999995</v>
      </c>
      <c r="E141">
        <v>615364</v>
      </c>
      <c r="F141" s="1">
        <v>5292000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1</v>
      </c>
      <c r="T141" s="3">
        <v>0</v>
      </c>
      <c r="U141" s="3">
        <v>0</v>
      </c>
      <c r="V141" s="3">
        <v>0</v>
      </c>
      <c r="W141" s="3">
        <v>0</v>
      </c>
      <c r="X141" s="3">
        <v>1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1</v>
      </c>
    </row>
    <row r="142" spans="1:46" x14ac:dyDescent="0.2">
      <c r="A142">
        <v>141</v>
      </c>
      <c r="B142" t="s">
        <v>173</v>
      </c>
      <c r="C142">
        <v>38.360673599999998</v>
      </c>
      <c r="D142">
        <v>-75.599369199999998</v>
      </c>
      <c r="E142">
        <v>163043</v>
      </c>
      <c r="F142" s="1">
        <v>600000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1</v>
      </c>
      <c r="T142" s="3">
        <v>0</v>
      </c>
      <c r="U142" s="3">
        <v>0</v>
      </c>
      <c r="V142" s="3">
        <v>0</v>
      </c>
      <c r="W142" s="3">
        <v>0</v>
      </c>
      <c r="X142" s="3">
        <v>1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</row>
    <row r="143" spans="1:46" x14ac:dyDescent="0.2">
      <c r="A143">
        <v>142</v>
      </c>
      <c r="B143" t="s">
        <v>174</v>
      </c>
      <c r="C143">
        <v>32.715738000000002</v>
      </c>
      <c r="D143">
        <v>-117.1610838</v>
      </c>
      <c r="E143">
        <v>2498016</v>
      </c>
      <c r="F143" s="1">
        <v>119015000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0</v>
      </c>
      <c r="V143" s="3">
        <v>0</v>
      </c>
      <c r="W143" s="3">
        <v>0</v>
      </c>
      <c r="X143" s="3">
        <v>1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1</v>
      </c>
    </row>
    <row r="144" spans="1:46" x14ac:dyDescent="0.2">
      <c r="A144">
        <v>143</v>
      </c>
      <c r="B144" t="s">
        <v>175</v>
      </c>
      <c r="C144">
        <v>27.336434700000002</v>
      </c>
      <c r="D144">
        <v>-82.530652700000005</v>
      </c>
      <c r="E144">
        <v>513348</v>
      </c>
      <c r="F144" s="1">
        <v>10949000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1</v>
      </c>
      <c r="T144" s="3">
        <v>0</v>
      </c>
      <c r="U144" s="3">
        <v>0</v>
      </c>
      <c r="V144" s="3">
        <v>0</v>
      </c>
      <c r="W144" s="3">
        <v>0</v>
      </c>
      <c r="X144" s="3">
        <v>1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</row>
    <row r="145" spans="1:46" x14ac:dyDescent="0.2">
      <c r="A145">
        <v>144</v>
      </c>
      <c r="B145" t="s">
        <v>176</v>
      </c>
      <c r="C145">
        <v>41.408968999999999</v>
      </c>
      <c r="D145">
        <v>-75.662412200000006</v>
      </c>
      <c r="E145">
        <v>678410</v>
      </c>
      <c r="F145" s="1">
        <v>4806000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1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</row>
    <row r="146" spans="1:46" x14ac:dyDescent="0.2">
      <c r="A146">
        <v>145</v>
      </c>
      <c r="B146" t="s">
        <v>177</v>
      </c>
      <c r="C146">
        <v>47.606209499999999</v>
      </c>
      <c r="D146">
        <v>-122.3320708</v>
      </c>
      <c r="E146">
        <v>2708949</v>
      </c>
      <c r="F146" s="1">
        <v>132806000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1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1</v>
      </c>
    </row>
    <row r="147" spans="1:46" x14ac:dyDescent="0.2">
      <c r="A147">
        <v>146</v>
      </c>
      <c r="B147" t="s">
        <v>178</v>
      </c>
      <c r="C147">
        <v>47.606209499999999</v>
      </c>
      <c r="D147">
        <v>-122.3320708</v>
      </c>
      <c r="E147">
        <v>2708949</v>
      </c>
      <c r="F147" s="1">
        <v>149531000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1</v>
      </c>
    </row>
    <row r="148" spans="1:46" x14ac:dyDescent="0.2">
      <c r="A148">
        <v>147</v>
      </c>
      <c r="B148" t="s">
        <v>179</v>
      </c>
      <c r="C148">
        <v>41.233111600000001</v>
      </c>
      <c r="D148">
        <v>-80.493403499999999</v>
      </c>
      <c r="E148">
        <v>121003</v>
      </c>
      <c r="F148" s="1">
        <v>723000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1</v>
      </c>
      <c r="T148" s="3">
        <v>0</v>
      </c>
      <c r="U148" s="3">
        <v>0</v>
      </c>
      <c r="V148" s="3">
        <v>0</v>
      </c>
      <c r="W148" s="3">
        <v>0</v>
      </c>
      <c r="X148" s="3">
        <v>1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</row>
    <row r="149" spans="1:46" x14ac:dyDescent="0.2">
      <c r="A149">
        <v>148</v>
      </c>
      <c r="B149" t="s">
        <v>180</v>
      </c>
      <c r="C149">
        <v>40.369790500000001</v>
      </c>
      <c r="D149">
        <v>-80.633963800000004</v>
      </c>
      <c r="E149">
        <v>142523</v>
      </c>
      <c r="F149" s="1">
        <v>441000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1</v>
      </c>
      <c r="T149" s="3">
        <v>0</v>
      </c>
      <c r="U149" s="3">
        <v>0</v>
      </c>
      <c r="V149" s="3">
        <v>0</v>
      </c>
      <c r="W149" s="3">
        <v>0</v>
      </c>
      <c r="X149" s="3">
        <v>1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</row>
    <row r="150" spans="1:46" x14ac:dyDescent="0.2">
      <c r="A150">
        <v>149</v>
      </c>
      <c r="B150" t="s">
        <v>181</v>
      </c>
      <c r="C150">
        <v>40.9867609</v>
      </c>
      <c r="D150">
        <v>-75.1946248</v>
      </c>
      <c r="E150">
        <v>95709</v>
      </c>
      <c r="F150" s="1">
        <v>1044000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</row>
    <row r="151" spans="1:46" x14ac:dyDescent="0.2">
      <c r="A151">
        <v>150</v>
      </c>
      <c r="B151" t="s">
        <v>182</v>
      </c>
      <c r="C151">
        <v>31.098234399999999</v>
      </c>
      <c r="D151">
        <v>-97.342782</v>
      </c>
      <c r="E151">
        <v>291768</v>
      </c>
      <c r="F151" s="1">
        <v>5011000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0</v>
      </c>
      <c r="W151" s="3">
        <v>0</v>
      </c>
      <c r="X151" s="3">
        <v>1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1</v>
      </c>
    </row>
    <row r="152" spans="1:46" x14ac:dyDescent="0.2">
      <c r="A152">
        <v>151</v>
      </c>
      <c r="B152" t="s">
        <v>183</v>
      </c>
      <c r="C152">
        <v>38.907192299999998</v>
      </c>
      <c r="D152">
        <v>-77.036870699999994</v>
      </c>
      <c r="E152">
        <v>4118628</v>
      </c>
      <c r="F152" s="1">
        <v>216743000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1</v>
      </c>
      <c r="T152" s="3">
        <v>0</v>
      </c>
      <c r="U152" s="3">
        <v>0</v>
      </c>
      <c r="V152" s="3">
        <v>0</v>
      </c>
      <c r="W152" s="3">
        <v>0</v>
      </c>
      <c r="X152" s="3">
        <v>1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1</v>
      </c>
    </row>
    <row r="153" spans="1:46" x14ac:dyDescent="0.2">
      <c r="A153">
        <v>152</v>
      </c>
      <c r="B153" t="s">
        <v>184</v>
      </c>
      <c r="C153">
        <v>34.225725500000003</v>
      </c>
      <c r="D153">
        <v>-77.944710200000003</v>
      </c>
      <c r="E153">
        <v>249711</v>
      </c>
      <c r="F153" s="1">
        <v>6128000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1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1</v>
      </c>
    </row>
    <row r="154" spans="1:46" x14ac:dyDescent="0.2">
      <c r="A154">
        <v>153</v>
      </c>
      <c r="B154" t="s">
        <v>185</v>
      </c>
      <c r="C154">
        <v>42.262593199999998</v>
      </c>
      <c r="D154">
        <v>-71.802293399999996</v>
      </c>
      <c r="E154">
        <v>709705</v>
      </c>
      <c r="F154" s="1">
        <v>5231000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1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</row>
    <row r="155" spans="1:46" x14ac:dyDescent="0.2">
      <c r="A155">
        <v>154</v>
      </c>
      <c r="B155" t="s">
        <v>186</v>
      </c>
      <c r="C155">
        <v>36.7281154</v>
      </c>
      <c r="D155">
        <v>-91.852371099999999</v>
      </c>
      <c r="E155">
        <v>67165</v>
      </c>
      <c r="F155" s="1">
        <v>158000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1</v>
      </c>
      <c r="T155" s="3">
        <v>0</v>
      </c>
      <c r="U155" s="3">
        <v>0</v>
      </c>
      <c r="V155" s="3">
        <v>0</v>
      </c>
      <c r="W155" s="3">
        <v>0</v>
      </c>
      <c r="X155" s="3">
        <v>1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</row>
    <row r="156" spans="1:46" x14ac:dyDescent="0.2">
      <c r="A156">
        <v>155</v>
      </c>
      <c r="B156" t="s">
        <v>187</v>
      </c>
      <c r="C156">
        <v>46.681153000000002</v>
      </c>
      <c r="D156">
        <v>-68.0158615</v>
      </c>
      <c r="E156">
        <v>86936</v>
      </c>
      <c r="F156" s="1">
        <v>220000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</row>
    <row r="157" spans="1:46" x14ac:dyDescent="0.2">
      <c r="A157">
        <v>156</v>
      </c>
      <c r="B157" t="s">
        <v>188</v>
      </c>
      <c r="C157">
        <v>46.808326800000003</v>
      </c>
      <c r="D157">
        <v>-100.7837392</v>
      </c>
      <c r="E157">
        <v>123682</v>
      </c>
      <c r="F157" s="1">
        <v>798000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1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</row>
    <row r="158" spans="1:46" x14ac:dyDescent="0.2">
      <c r="A158">
        <v>157</v>
      </c>
      <c r="B158" t="s">
        <v>189</v>
      </c>
      <c r="C158">
        <v>48.2329668</v>
      </c>
      <c r="D158">
        <v>-101.2922906</v>
      </c>
      <c r="E158">
        <v>122687</v>
      </c>
      <c r="F158" s="1">
        <v>401000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1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</row>
    <row r="159" spans="1:46" x14ac:dyDescent="0.2">
      <c r="A159">
        <v>158</v>
      </c>
      <c r="B159" t="s">
        <v>190</v>
      </c>
      <c r="C159">
        <v>35.595058100000003</v>
      </c>
      <c r="D159">
        <v>-82.5514869</v>
      </c>
      <c r="E159">
        <v>510055</v>
      </c>
      <c r="F159" s="1">
        <v>6457000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1</v>
      </c>
      <c r="X159" s="3">
        <v>1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</row>
    <row r="160" spans="1:46" x14ac:dyDescent="0.2">
      <c r="A160">
        <v>159</v>
      </c>
      <c r="B160" t="s">
        <v>191</v>
      </c>
      <c r="C160">
        <v>30.267153</v>
      </c>
      <c r="D160">
        <v>-97.743060799999995</v>
      </c>
      <c r="E160">
        <v>899361</v>
      </c>
      <c r="F160" s="1">
        <v>21649000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1</v>
      </c>
      <c r="X160" s="3">
        <v>1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</row>
    <row r="161" spans="1:46" x14ac:dyDescent="0.2">
      <c r="A161">
        <v>160</v>
      </c>
      <c r="B161" t="s">
        <v>192</v>
      </c>
      <c r="C161">
        <v>39.290384799999998</v>
      </c>
      <c r="D161">
        <v>-76.612189299999997</v>
      </c>
      <c r="E161">
        <v>2430563</v>
      </c>
      <c r="F161" s="1">
        <v>37653000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1</v>
      </c>
      <c r="X161" s="3">
        <v>1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</row>
    <row r="162" spans="1:46" x14ac:dyDescent="0.2">
      <c r="A162">
        <v>161</v>
      </c>
      <c r="B162" t="s">
        <v>193</v>
      </c>
      <c r="C162">
        <v>48.751911200000002</v>
      </c>
      <c r="D162">
        <v>-122.4786854</v>
      </c>
      <c r="E162">
        <v>127780</v>
      </c>
      <c r="F162" s="1">
        <v>687000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1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</row>
    <row r="163" spans="1:46" x14ac:dyDescent="0.2">
      <c r="A163">
        <v>162</v>
      </c>
      <c r="B163" t="s">
        <v>194</v>
      </c>
      <c r="C163">
        <v>36.095691799999997</v>
      </c>
      <c r="D163">
        <v>-79.437799100000007</v>
      </c>
      <c r="E163">
        <v>108213</v>
      </c>
      <c r="F163" s="1">
        <v>306000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1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</row>
    <row r="164" spans="1:46" x14ac:dyDescent="0.2">
      <c r="A164">
        <v>163</v>
      </c>
      <c r="B164" t="s">
        <v>195</v>
      </c>
      <c r="C164">
        <v>35.227086900000003</v>
      </c>
      <c r="D164">
        <v>-80.843126699999999</v>
      </c>
      <c r="E164">
        <v>1671037</v>
      </c>
      <c r="F164" s="1">
        <v>82189000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1</v>
      </c>
      <c r="X164" s="3">
        <v>1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1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</row>
    <row r="165" spans="1:46" x14ac:dyDescent="0.2">
      <c r="A165">
        <v>164</v>
      </c>
      <c r="B165" t="s">
        <v>196</v>
      </c>
      <c r="C165">
        <v>35.052664100000001</v>
      </c>
      <c r="D165">
        <v>-78.878358500000004</v>
      </c>
      <c r="E165">
        <v>571328</v>
      </c>
      <c r="F165" s="1">
        <v>20932000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1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</row>
    <row r="166" spans="1:46" x14ac:dyDescent="0.2">
      <c r="A166">
        <v>165</v>
      </c>
      <c r="B166" t="s">
        <v>197</v>
      </c>
      <c r="C166">
        <v>36.072635400000003</v>
      </c>
      <c r="D166">
        <v>-79.791975399999998</v>
      </c>
      <c r="E166">
        <v>1241349</v>
      </c>
      <c r="F166" s="1">
        <v>41315000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1</v>
      </c>
      <c r="X166" s="3">
        <v>1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1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</row>
    <row r="167" spans="1:46" x14ac:dyDescent="0.2">
      <c r="A167">
        <v>166</v>
      </c>
      <c r="B167" t="s">
        <v>198</v>
      </c>
      <c r="C167">
        <v>35.612661000000003</v>
      </c>
      <c r="D167">
        <v>-77.366353799999999</v>
      </c>
      <c r="E167">
        <v>218937</v>
      </c>
      <c r="F167" s="1">
        <v>997000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1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</row>
    <row r="168" spans="1:46" x14ac:dyDescent="0.2">
      <c r="A168">
        <v>167</v>
      </c>
      <c r="B168" t="s">
        <v>199</v>
      </c>
      <c r="C168">
        <v>35.734453799999997</v>
      </c>
      <c r="D168">
        <v>-81.344457300000002</v>
      </c>
      <c r="E168">
        <v>292409</v>
      </c>
      <c r="F168" s="1">
        <v>6043000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1</v>
      </c>
      <c r="X168" s="3">
        <v>1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</row>
    <row r="169" spans="1:46" x14ac:dyDescent="0.2">
      <c r="A169">
        <v>168</v>
      </c>
      <c r="B169" t="s">
        <v>200</v>
      </c>
      <c r="C169">
        <v>39.768402999999999</v>
      </c>
      <c r="D169">
        <v>-86.158068</v>
      </c>
      <c r="E169">
        <v>1321911</v>
      </c>
      <c r="F169" s="1">
        <v>26574000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1</v>
      </c>
      <c r="X169" s="3">
        <v>1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</row>
    <row r="170" spans="1:46" x14ac:dyDescent="0.2">
      <c r="A170">
        <v>169</v>
      </c>
      <c r="B170" t="s">
        <v>201</v>
      </c>
      <c r="C170">
        <v>34.754052399999999</v>
      </c>
      <c r="D170">
        <v>-77.4302414</v>
      </c>
      <c r="E170">
        <v>149838</v>
      </c>
      <c r="F170" s="1">
        <v>989000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1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</row>
    <row r="171" spans="1:46" x14ac:dyDescent="0.2">
      <c r="A171">
        <v>170</v>
      </c>
      <c r="B171" t="s">
        <v>202</v>
      </c>
      <c r="C171">
        <v>35.108493000000003</v>
      </c>
      <c r="D171">
        <v>-77.044114300000004</v>
      </c>
      <c r="E171">
        <v>154955</v>
      </c>
      <c r="F171" s="1">
        <v>912000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1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</row>
    <row r="172" spans="1:46" x14ac:dyDescent="0.2">
      <c r="A172">
        <v>171</v>
      </c>
      <c r="B172" t="s">
        <v>203</v>
      </c>
      <c r="C172">
        <v>47.037874100000003</v>
      </c>
      <c r="D172">
        <v>-122.90069509999999</v>
      </c>
      <c r="E172">
        <v>258937</v>
      </c>
      <c r="F172" s="1">
        <v>1527000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1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</row>
    <row r="173" spans="1:46" x14ac:dyDescent="0.2">
      <c r="A173">
        <v>172</v>
      </c>
      <c r="B173" t="s">
        <v>204</v>
      </c>
      <c r="C173">
        <v>35.779589700000002</v>
      </c>
      <c r="D173">
        <v>-78.638178699999997</v>
      </c>
      <c r="E173">
        <v>1089423</v>
      </c>
      <c r="F173" s="1">
        <v>61397000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1</v>
      </c>
      <c r="X173" s="3">
        <v>1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1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</row>
    <row r="174" spans="1:46" x14ac:dyDescent="0.2">
      <c r="A174">
        <v>173</v>
      </c>
      <c r="B174" t="s">
        <v>205</v>
      </c>
      <c r="C174">
        <v>36.461539500000001</v>
      </c>
      <c r="D174">
        <v>-77.654146400000002</v>
      </c>
      <c r="E174">
        <v>76314</v>
      </c>
      <c r="F174" s="1">
        <v>250000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1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</row>
    <row r="175" spans="1:46" x14ac:dyDescent="0.2">
      <c r="A175">
        <v>174</v>
      </c>
      <c r="B175" t="s">
        <v>206</v>
      </c>
      <c r="C175">
        <v>35.938210300000001</v>
      </c>
      <c r="D175">
        <v>-77.7905339</v>
      </c>
      <c r="E175">
        <v>199296</v>
      </c>
      <c r="F175" s="1">
        <v>850000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1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</row>
    <row r="176" spans="1:46" x14ac:dyDescent="0.2">
      <c r="A176">
        <v>175</v>
      </c>
      <c r="B176" t="s">
        <v>207</v>
      </c>
      <c r="C176">
        <v>43.419469900000003</v>
      </c>
      <c r="D176">
        <v>-83.950806799999995</v>
      </c>
      <c r="E176">
        <v>615364</v>
      </c>
      <c r="F176" s="1">
        <v>3309000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1</v>
      </c>
      <c r="X176" s="3">
        <v>1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</row>
    <row r="177" spans="1:46" x14ac:dyDescent="0.2">
      <c r="A177">
        <v>176</v>
      </c>
      <c r="B177" t="s">
        <v>208</v>
      </c>
      <c r="C177">
        <v>32.715738000000002</v>
      </c>
      <c r="D177">
        <v>-117.1610838</v>
      </c>
      <c r="E177">
        <v>2498016</v>
      </c>
      <c r="F177" s="1">
        <v>80151000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1</v>
      </c>
      <c r="X177" s="3">
        <v>1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1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</row>
    <row r="178" spans="1:46" x14ac:dyDescent="0.2">
      <c r="A178">
        <v>177</v>
      </c>
      <c r="B178" t="s">
        <v>209</v>
      </c>
      <c r="C178">
        <v>47.606209499999999</v>
      </c>
      <c r="D178">
        <v>-122.3320708</v>
      </c>
      <c r="E178">
        <v>2708949</v>
      </c>
      <c r="F178" s="1">
        <v>102531000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1</v>
      </c>
      <c r="X178" s="3">
        <v>1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1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</row>
    <row r="179" spans="1:46" x14ac:dyDescent="0.2">
      <c r="A179">
        <v>178</v>
      </c>
      <c r="B179" t="s">
        <v>210</v>
      </c>
      <c r="C179">
        <v>31.098234399999999</v>
      </c>
      <c r="D179">
        <v>-97.342782</v>
      </c>
      <c r="E179">
        <v>291768</v>
      </c>
      <c r="F179" s="1">
        <v>5672000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1</v>
      </c>
      <c r="X179" s="3">
        <v>1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</row>
    <row r="180" spans="1:46" x14ac:dyDescent="0.2">
      <c r="A180">
        <v>179</v>
      </c>
      <c r="B180" t="s">
        <v>211</v>
      </c>
      <c r="C180">
        <v>34.225725500000003</v>
      </c>
      <c r="D180">
        <v>-77.944710200000003</v>
      </c>
      <c r="E180">
        <v>249711</v>
      </c>
      <c r="F180" s="1">
        <v>3986000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1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</row>
    <row r="181" spans="1:46" x14ac:dyDescent="0.2">
      <c r="A181">
        <v>180</v>
      </c>
      <c r="B181" t="s">
        <v>212</v>
      </c>
      <c r="C181">
        <v>40.608430499999997</v>
      </c>
      <c r="D181">
        <v>-75.490183299999998</v>
      </c>
      <c r="E181">
        <v>686688</v>
      </c>
      <c r="F181" s="1">
        <v>5433000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1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</row>
    <row r="182" spans="1:46" x14ac:dyDescent="0.2">
      <c r="A182">
        <v>181</v>
      </c>
      <c r="B182" t="s">
        <v>213</v>
      </c>
      <c r="C182">
        <v>39.290384799999998</v>
      </c>
      <c r="D182">
        <v>-76.612189299999997</v>
      </c>
      <c r="E182">
        <v>2430563</v>
      </c>
      <c r="F182" s="1">
        <v>39143000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1</v>
      </c>
      <c r="X182" s="3">
        <v>1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1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</row>
    <row r="183" spans="1:46" x14ac:dyDescent="0.2">
      <c r="A183">
        <v>182</v>
      </c>
      <c r="B183" t="s">
        <v>214</v>
      </c>
      <c r="C183">
        <v>25.901747199999999</v>
      </c>
      <c r="D183">
        <v>-97.497483799999998</v>
      </c>
      <c r="E183">
        <v>277825</v>
      </c>
      <c r="F183" s="1">
        <v>4029000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1</v>
      </c>
      <c r="X183" s="3">
        <v>1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</row>
    <row r="184" spans="1:46" x14ac:dyDescent="0.2">
      <c r="A184">
        <v>183</v>
      </c>
      <c r="B184" t="s">
        <v>215</v>
      </c>
      <c r="C184">
        <v>30.674364300000001</v>
      </c>
      <c r="D184">
        <v>-96.369963200000001</v>
      </c>
      <c r="E184">
        <v>150998</v>
      </c>
      <c r="F184" s="1">
        <v>975000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1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</row>
    <row r="185" spans="1:46" x14ac:dyDescent="0.2">
      <c r="A185">
        <v>184</v>
      </c>
      <c r="B185" t="s">
        <v>216</v>
      </c>
      <c r="C185">
        <v>64.837777799999998</v>
      </c>
      <c r="D185">
        <v>-147.7163889</v>
      </c>
      <c r="E185">
        <v>92111</v>
      </c>
      <c r="F185" s="1">
        <v>441000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1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</row>
    <row r="186" spans="1:46" x14ac:dyDescent="0.2">
      <c r="A186">
        <v>185</v>
      </c>
      <c r="B186" t="s">
        <v>217</v>
      </c>
      <c r="C186">
        <v>58.301944399999996</v>
      </c>
      <c r="D186">
        <v>-134.4197222</v>
      </c>
      <c r="E186">
        <v>68989</v>
      </c>
      <c r="F186" s="1">
        <v>257000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1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</row>
    <row r="187" spans="1:46" x14ac:dyDescent="0.2">
      <c r="A187">
        <v>186</v>
      </c>
      <c r="B187" t="s">
        <v>218</v>
      </c>
      <c r="C187">
        <v>39.099726500000003</v>
      </c>
      <c r="D187">
        <v>-94.578566699999996</v>
      </c>
      <c r="E187">
        <v>1839569</v>
      </c>
      <c r="F187" s="1">
        <v>86276000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1</v>
      </c>
      <c r="X187" s="3">
        <v>1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</row>
    <row r="188" spans="1:46" x14ac:dyDescent="0.2">
      <c r="A188">
        <v>187</v>
      </c>
      <c r="B188" t="s">
        <v>219</v>
      </c>
      <c r="C188">
        <v>26.2034071</v>
      </c>
      <c r="D188">
        <v>-98.230012400000007</v>
      </c>
      <c r="E188">
        <v>424063</v>
      </c>
      <c r="F188" s="1">
        <v>6527000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1</v>
      </c>
      <c r="X188" s="3">
        <v>1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</row>
    <row r="189" spans="1:46" x14ac:dyDescent="0.2">
      <c r="A189">
        <v>188</v>
      </c>
      <c r="B189" t="s">
        <v>220</v>
      </c>
      <c r="C189">
        <v>40.440624800000002</v>
      </c>
      <c r="D189">
        <v>-79.995886400000003</v>
      </c>
      <c r="E189">
        <v>2507839</v>
      </c>
      <c r="F189" s="1">
        <v>97848000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1</v>
      </c>
      <c r="X189" s="3">
        <v>1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1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</row>
    <row r="190" spans="1:46" x14ac:dyDescent="0.2">
      <c r="A190">
        <v>189</v>
      </c>
      <c r="B190" t="s">
        <v>221</v>
      </c>
      <c r="C190">
        <v>29.424121899999999</v>
      </c>
      <c r="D190">
        <v>-98.493628200000003</v>
      </c>
      <c r="E190">
        <v>1530954</v>
      </c>
      <c r="F190" s="1">
        <v>39703000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1</v>
      </c>
      <c r="X190" s="3">
        <v>1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</row>
    <row r="191" spans="1:46" x14ac:dyDescent="0.2">
      <c r="A191">
        <v>190</v>
      </c>
      <c r="B191" t="s">
        <v>222</v>
      </c>
      <c r="C191">
        <v>32.715738000000002</v>
      </c>
      <c r="D191">
        <v>-117.1610838</v>
      </c>
      <c r="E191">
        <v>2498016</v>
      </c>
      <c r="F191" s="1">
        <v>78522000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1</v>
      </c>
      <c r="X191" s="3">
        <v>1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1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</row>
    <row r="192" spans="1:46" x14ac:dyDescent="0.2">
      <c r="A192">
        <v>191</v>
      </c>
      <c r="B192" t="s">
        <v>223</v>
      </c>
      <c r="C192">
        <v>43.048122100000001</v>
      </c>
      <c r="D192">
        <v>-76.147424400000006</v>
      </c>
      <c r="E192">
        <v>791140</v>
      </c>
      <c r="F192" s="1">
        <v>8876000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1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</row>
    <row r="193" spans="1:46" x14ac:dyDescent="0.2">
      <c r="A193">
        <v>192</v>
      </c>
      <c r="B193" t="s">
        <v>224</v>
      </c>
      <c r="C193">
        <v>31.098234399999999</v>
      </c>
      <c r="D193">
        <v>-97.342782</v>
      </c>
      <c r="E193">
        <v>291768</v>
      </c>
      <c r="F193" s="1">
        <v>5860000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1</v>
      </c>
      <c r="X193" s="3">
        <v>1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</row>
    <row r="194" spans="1:46" x14ac:dyDescent="0.2">
      <c r="A194">
        <v>193</v>
      </c>
      <c r="B194" t="s">
        <v>225</v>
      </c>
      <c r="C194">
        <v>38.907192299999998</v>
      </c>
      <c r="D194">
        <v>-77.036870699999994</v>
      </c>
      <c r="E194">
        <v>4118628</v>
      </c>
      <c r="F194" s="1">
        <v>172184000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1</v>
      </c>
      <c r="X194" s="3">
        <v>1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1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</row>
    <row r="195" spans="1:46" x14ac:dyDescent="0.2">
      <c r="A195">
        <v>194</v>
      </c>
      <c r="B195" t="s">
        <v>226</v>
      </c>
      <c r="C195">
        <v>37.7272727</v>
      </c>
      <c r="D195">
        <v>-89.216750099999999</v>
      </c>
      <c r="E195">
        <v>209497</v>
      </c>
      <c r="F195" s="1">
        <v>854000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</row>
    <row r="196" spans="1:46" x14ac:dyDescent="0.2">
      <c r="A196">
        <v>195</v>
      </c>
      <c r="B196" t="s">
        <v>227</v>
      </c>
      <c r="C196">
        <v>44.699487300000001</v>
      </c>
      <c r="D196">
        <v>-73.452912400000002</v>
      </c>
      <c r="E196">
        <v>123121</v>
      </c>
      <c r="F196" s="1">
        <v>170000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1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</row>
    <row r="197" spans="1:46" x14ac:dyDescent="0.2">
      <c r="A197">
        <v>196</v>
      </c>
      <c r="B197" t="s">
        <v>228</v>
      </c>
      <c r="C197">
        <v>35.595058100000003</v>
      </c>
      <c r="D197">
        <v>-82.5514869</v>
      </c>
      <c r="E197">
        <v>510055</v>
      </c>
      <c r="F197" s="1">
        <v>5936000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1</v>
      </c>
      <c r="X197" s="3">
        <v>1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</row>
    <row r="198" spans="1:46" x14ac:dyDescent="0.2">
      <c r="A198">
        <v>197</v>
      </c>
      <c r="B198" t="s">
        <v>229</v>
      </c>
      <c r="C198">
        <v>35.052664100000001</v>
      </c>
      <c r="D198">
        <v>-78.878358500000004</v>
      </c>
      <c r="E198">
        <v>571328</v>
      </c>
      <c r="F198" s="1">
        <v>20631000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1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</row>
    <row r="199" spans="1:46" x14ac:dyDescent="0.2">
      <c r="A199">
        <v>198</v>
      </c>
      <c r="B199" t="s">
        <v>230</v>
      </c>
      <c r="C199">
        <v>35.384884100000001</v>
      </c>
      <c r="D199">
        <v>-77.9927651</v>
      </c>
      <c r="E199">
        <v>217319</v>
      </c>
      <c r="F199" s="1">
        <v>773000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1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</row>
    <row r="200" spans="1:46" x14ac:dyDescent="0.2">
      <c r="A200">
        <v>199</v>
      </c>
      <c r="B200" t="s">
        <v>231</v>
      </c>
      <c r="C200">
        <v>35.612661000000003</v>
      </c>
      <c r="D200">
        <v>-77.366353799999999</v>
      </c>
      <c r="E200">
        <v>218937</v>
      </c>
      <c r="F200" s="1">
        <v>947000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1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</row>
    <row r="201" spans="1:46" x14ac:dyDescent="0.2">
      <c r="A201">
        <v>200</v>
      </c>
      <c r="B201" t="s">
        <v>232</v>
      </c>
      <c r="C201">
        <v>35.734453799999997</v>
      </c>
      <c r="D201">
        <v>-81.344457300000002</v>
      </c>
      <c r="E201">
        <v>292409</v>
      </c>
      <c r="F201" s="1">
        <v>6263000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1</v>
      </c>
      <c r="X201" s="3">
        <v>1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</row>
    <row r="202" spans="1:46" x14ac:dyDescent="0.2">
      <c r="A202">
        <v>201</v>
      </c>
      <c r="B202" t="s">
        <v>233</v>
      </c>
      <c r="C202">
        <v>34.754052399999999</v>
      </c>
      <c r="D202">
        <v>-77.4302414</v>
      </c>
      <c r="E202">
        <v>149838</v>
      </c>
      <c r="F202" s="1">
        <v>1161000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1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</row>
    <row r="203" spans="1:46" x14ac:dyDescent="0.2">
      <c r="A203">
        <v>202</v>
      </c>
      <c r="B203" t="s">
        <v>234</v>
      </c>
      <c r="C203">
        <v>35.108493000000003</v>
      </c>
      <c r="D203">
        <v>-77.044114300000004</v>
      </c>
      <c r="E203">
        <v>154955</v>
      </c>
      <c r="F203" s="1">
        <v>949000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1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</row>
    <row r="204" spans="1:46" x14ac:dyDescent="0.2">
      <c r="A204">
        <v>203</v>
      </c>
      <c r="B204" t="s">
        <v>235</v>
      </c>
      <c r="C204">
        <v>36.850768899999998</v>
      </c>
      <c r="D204">
        <v>-76.285872600000005</v>
      </c>
      <c r="E204">
        <v>1635296</v>
      </c>
      <c r="F204" s="1">
        <v>85292000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1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1</v>
      </c>
    </row>
    <row r="205" spans="1:46" x14ac:dyDescent="0.2">
      <c r="A205">
        <v>204</v>
      </c>
      <c r="B205" t="s">
        <v>236</v>
      </c>
      <c r="C205">
        <v>37.540724599999997</v>
      </c>
      <c r="D205">
        <v>-77.436048099999994</v>
      </c>
      <c r="E205">
        <v>1090869</v>
      </c>
      <c r="F205" s="1">
        <v>41740000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1</v>
      </c>
      <c r="X205" s="3">
        <v>1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1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</row>
    <row r="206" spans="1:46" x14ac:dyDescent="0.2">
      <c r="A206">
        <v>205</v>
      </c>
      <c r="B206" t="s">
        <v>237</v>
      </c>
      <c r="C206">
        <v>37.270970400000003</v>
      </c>
      <c r="D206">
        <v>-79.9414266</v>
      </c>
      <c r="E206">
        <v>609215</v>
      </c>
      <c r="F206" s="1">
        <v>10294000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1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</row>
    <row r="207" spans="1:46" x14ac:dyDescent="0.2">
      <c r="A207">
        <v>206</v>
      </c>
      <c r="B207" t="s">
        <v>238</v>
      </c>
      <c r="C207">
        <v>36.461539500000001</v>
      </c>
      <c r="D207">
        <v>-77.654146400000002</v>
      </c>
      <c r="E207">
        <v>76314</v>
      </c>
      <c r="F207" s="1">
        <v>223000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1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</row>
    <row r="208" spans="1:46" x14ac:dyDescent="0.2">
      <c r="A208">
        <v>207</v>
      </c>
      <c r="B208" t="s">
        <v>239</v>
      </c>
      <c r="C208">
        <v>35.938210300000001</v>
      </c>
      <c r="D208">
        <v>-77.7905339</v>
      </c>
      <c r="E208">
        <v>199296</v>
      </c>
      <c r="F208" s="1">
        <v>684000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1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</row>
    <row r="209" spans="1:46" x14ac:dyDescent="0.2">
      <c r="A209">
        <v>208</v>
      </c>
      <c r="B209" t="s">
        <v>240</v>
      </c>
      <c r="C209">
        <v>34.225725500000003</v>
      </c>
      <c r="D209">
        <v>-77.944710200000003</v>
      </c>
      <c r="E209">
        <v>249711</v>
      </c>
      <c r="F209" s="1">
        <v>3594000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1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</row>
    <row r="210" spans="1:46" x14ac:dyDescent="0.2">
      <c r="A210">
        <v>209</v>
      </c>
      <c r="B210" t="s">
        <v>241</v>
      </c>
      <c r="C210">
        <v>41.7003713</v>
      </c>
      <c r="D210">
        <v>-73.920970100000005</v>
      </c>
      <c r="E210">
        <v>424766</v>
      </c>
      <c r="F210" s="1">
        <v>1864000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1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</row>
    <row r="211" spans="1:46" x14ac:dyDescent="0.2">
      <c r="A211">
        <v>210</v>
      </c>
      <c r="B211" t="s">
        <v>242</v>
      </c>
      <c r="C211">
        <v>42.652579299999999</v>
      </c>
      <c r="D211">
        <v>-73.756231700000001</v>
      </c>
      <c r="E211">
        <v>1028615</v>
      </c>
      <c r="F211" s="1">
        <v>17774000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1</v>
      </c>
      <c r="X211" s="3">
        <v>1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</row>
    <row r="212" spans="1:46" x14ac:dyDescent="0.2">
      <c r="A212">
        <v>211</v>
      </c>
      <c r="B212" t="s">
        <v>243</v>
      </c>
      <c r="C212">
        <v>35.595058100000003</v>
      </c>
      <c r="D212">
        <v>-82.5514869</v>
      </c>
      <c r="E212">
        <v>510055</v>
      </c>
      <c r="F212" s="1">
        <v>7825000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1</v>
      </c>
      <c r="T212" s="3">
        <v>0</v>
      </c>
      <c r="U212" s="3">
        <v>0</v>
      </c>
      <c r="V212" s="3">
        <v>0</v>
      </c>
      <c r="W212" s="3">
        <v>0</v>
      </c>
      <c r="X212" s="3">
        <v>1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1</v>
      </c>
    </row>
    <row r="213" spans="1:46" x14ac:dyDescent="0.2">
      <c r="A213">
        <v>212</v>
      </c>
      <c r="B213" t="s">
        <v>244</v>
      </c>
      <c r="C213">
        <v>30.267153</v>
      </c>
      <c r="D213">
        <v>-97.743060799999995</v>
      </c>
      <c r="E213">
        <v>899361</v>
      </c>
      <c r="F213" s="1">
        <v>22201000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1</v>
      </c>
      <c r="X213" s="3">
        <v>1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1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</row>
    <row r="214" spans="1:46" x14ac:dyDescent="0.2">
      <c r="A214">
        <v>213</v>
      </c>
      <c r="B214" t="s">
        <v>245</v>
      </c>
      <c r="C214">
        <v>25.901747199999999</v>
      </c>
      <c r="D214">
        <v>-97.497483799999998</v>
      </c>
      <c r="E214">
        <v>277825</v>
      </c>
      <c r="F214" s="1">
        <v>3631000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1</v>
      </c>
      <c r="X214" s="3">
        <v>1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</row>
    <row r="215" spans="1:46" x14ac:dyDescent="0.2">
      <c r="A215">
        <v>214</v>
      </c>
      <c r="B215" t="s">
        <v>246</v>
      </c>
      <c r="C215">
        <v>30.674364300000001</v>
      </c>
      <c r="D215">
        <v>-96.369963200000001</v>
      </c>
      <c r="E215">
        <v>150998</v>
      </c>
      <c r="F215" s="1">
        <v>1034000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1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</row>
    <row r="216" spans="1:46" x14ac:dyDescent="0.2">
      <c r="A216">
        <v>215</v>
      </c>
      <c r="B216" t="s">
        <v>247</v>
      </c>
      <c r="C216">
        <v>39.201440400000003</v>
      </c>
      <c r="D216">
        <v>-85.921379599999995</v>
      </c>
      <c r="E216">
        <v>139128</v>
      </c>
      <c r="F216" s="1">
        <v>433000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</row>
    <row r="217" spans="1:46" x14ac:dyDescent="0.2">
      <c r="A217">
        <v>216</v>
      </c>
      <c r="B217" t="s">
        <v>248</v>
      </c>
      <c r="C217">
        <v>39.961175500000003</v>
      </c>
      <c r="D217">
        <v>-82.998794200000006</v>
      </c>
      <c r="E217">
        <v>1477891</v>
      </c>
      <c r="F217" s="1">
        <v>19503000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1</v>
      </c>
      <c r="X217" s="3">
        <v>1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1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</row>
    <row r="218" spans="1:46" x14ac:dyDescent="0.2">
      <c r="A218">
        <v>217</v>
      </c>
      <c r="B218" t="s">
        <v>249</v>
      </c>
      <c r="C218">
        <v>31.761877800000001</v>
      </c>
      <c r="D218">
        <v>-106.4850217</v>
      </c>
      <c r="E218">
        <v>649860</v>
      </c>
      <c r="F218" s="1">
        <v>15532000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1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</row>
    <row r="219" spans="1:46" x14ac:dyDescent="0.2">
      <c r="A219">
        <v>218</v>
      </c>
      <c r="B219" t="s">
        <v>250</v>
      </c>
      <c r="C219">
        <v>29.7604267</v>
      </c>
      <c r="D219">
        <v>-95.369802800000002</v>
      </c>
      <c r="E219">
        <v>4054253</v>
      </c>
      <c r="F219" s="1">
        <v>133684000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1</v>
      </c>
      <c r="T219" s="3">
        <v>0</v>
      </c>
      <c r="U219" s="3">
        <v>0</v>
      </c>
      <c r="V219" s="3">
        <v>0</v>
      </c>
      <c r="W219" s="3">
        <v>0</v>
      </c>
      <c r="X219" s="3">
        <v>1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1</v>
      </c>
    </row>
    <row r="220" spans="1:46" x14ac:dyDescent="0.2">
      <c r="A220">
        <v>219</v>
      </c>
      <c r="B220" t="s">
        <v>251</v>
      </c>
      <c r="C220">
        <v>39.768402999999999</v>
      </c>
      <c r="D220">
        <v>-86.158068</v>
      </c>
      <c r="E220">
        <v>1321911</v>
      </c>
      <c r="F220" s="1">
        <v>26588000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1</v>
      </c>
      <c r="X220" s="3">
        <v>1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</row>
    <row r="221" spans="1:46" x14ac:dyDescent="0.2">
      <c r="A221">
        <v>220</v>
      </c>
      <c r="B221" t="s">
        <v>252</v>
      </c>
      <c r="C221">
        <v>30.332183799999999</v>
      </c>
      <c r="D221">
        <v>-81.655651000000006</v>
      </c>
      <c r="E221">
        <v>1114847</v>
      </c>
      <c r="F221" s="1">
        <v>23972000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1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1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</row>
    <row r="222" spans="1:46" x14ac:dyDescent="0.2">
      <c r="A222">
        <v>221</v>
      </c>
      <c r="B222" t="s">
        <v>253</v>
      </c>
      <c r="C222">
        <v>32.319939599999998</v>
      </c>
      <c r="D222">
        <v>-106.7636538</v>
      </c>
      <c r="E222">
        <v>197166</v>
      </c>
      <c r="F222" s="1">
        <v>1797000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1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</row>
    <row r="223" spans="1:46" x14ac:dyDescent="0.2">
      <c r="A223">
        <v>222</v>
      </c>
      <c r="B223" t="s">
        <v>254</v>
      </c>
      <c r="C223">
        <v>38.040583699999999</v>
      </c>
      <c r="D223">
        <v>-84.503716400000002</v>
      </c>
      <c r="E223">
        <v>816101</v>
      </c>
      <c r="F223" s="1">
        <v>7183000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1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</row>
    <row r="224" spans="1:46" x14ac:dyDescent="0.2">
      <c r="A224">
        <v>223</v>
      </c>
      <c r="B224" t="s">
        <v>255</v>
      </c>
      <c r="C224">
        <v>38.252664699999997</v>
      </c>
      <c r="D224">
        <v>-85.758455699999999</v>
      </c>
      <c r="E224">
        <v>1352955</v>
      </c>
      <c r="F224" s="1">
        <v>18656000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1</v>
      </c>
      <c r="X224" s="3">
        <v>1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</row>
    <row r="225" spans="1:46" x14ac:dyDescent="0.2">
      <c r="A225">
        <v>224</v>
      </c>
      <c r="B225" t="s">
        <v>256</v>
      </c>
      <c r="C225">
        <v>26.2034071</v>
      </c>
      <c r="D225">
        <v>-98.230012400000007</v>
      </c>
      <c r="E225">
        <v>424063</v>
      </c>
      <c r="F225" s="1">
        <v>7674000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1</v>
      </c>
      <c r="X225" s="3">
        <v>1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</row>
    <row r="226" spans="1:46" x14ac:dyDescent="0.2">
      <c r="A226">
        <v>225</v>
      </c>
      <c r="B226" t="s">
        <v>257</v>
      </c>
      <c r="C226">
        <v>28.083626899999999</v>
      </c>
      <c r="D226">
        <v>-80.608108900000005</v>
      </c>
      <c r="E226">
        <v>398978</v>
      </c>
      <c r="F226" s="1">
        <v>3554000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1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</row>
    <row r="227" spans="1:46" x14ac:dyDescent="0.2">
      <c r="A227">
        <v>226</v>
      </c>
      <c r="B227" t="s">
        <v>258</v>
      </c>
      <c r="C227">
        <v>41.3556539</v>
      </c>
      <c r="D227">
        <v>-72.099520900000002</v>
      </c>
      <c r="E227">
        <v>357482</v>
      </c>
      <c r="F227" s="1">
        <v>1522000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1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</row>
    <row r="228" spans="1:46" x14ac:dyDescent="0.2">
      <c r="A228">
        <v>227</v>
      </c>
      <c r="B228" t="s">
        <v>259</v>
      </c>
      <c r="C228">
        <v>41.7003713</v>
      </c>
      <c r="D228">
        <v>-73.920970100000005</v>
      </c>
      <c r="E228">
        <v>424766</v>
      </c>
      <c r="F228" s="1">
        <v>2327000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1</v>
      </c>
      <c r="X228" s="3">
        <v>1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</row>
    <row r="229" spans="1:46" x14ac:dyDescent="0.2">
      <c r="A229">
        <v>228</v>
      </c>
      <c r="B229" t="s">
        <v>260</v>
      </c>
      <c r="C229">
        <v>41.823989099999999</v>
      </c>
      <c r="D229">
        <v>-71.4128343</v>
      </c>
      <c r="E229">
        <v>1509789</v>
      </c>
      <c r="F229" s="1">
        <v>22425000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1</v>
      </c>
      <c r="X229" s="3">
        <v>1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</row>
    <row r="230" spans="1:46" x14ac:dyDescent="0.2">
      <c r="A230">
        <v>229</v>
      </c>
      <c r="B230" t="s">
        <v>261</v>
      </c>
      <c r="C230">
        <v>29.424121899999999</v>
      </c>
      <c r="D230">
        <v>-98.493628200000003</v>
      </c>
      <c r="E230">
        <v>1530954</v>
      </c>
      <c r="F230" s="1">
        <v>40267000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1</v>
      </c>
      <c r="X230" s="3">
        <v>1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</row>
    <row r="231" spans="1:46" x14ac:dyDescent="0.2">
      <c r="A231">
        <v>230</v>
      </c>
      <c r="B231" t="s">
        <v>262</v>
      </c>
      <c r="C231">
        <v>41.408968999999999</v>
      </c>
      <c r="D231">
        <v>-75.662412200000006</v>
      </c>
      <c r="E231">
        <v>678410</v>
      </c>
      <c r="F231" s="1">
        <v>3543000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</row>
    <row r="232" spans="1:46" x14ac:dyDescent="0.2">
      <c r="A232">
        <v>231</v>
      </c>
      <c r="B232" t="s">
        <v>263</v>
      </c>
      <c r="C232">
        <v>42.262593199999998</v>
      </c>
      <c r="D232">
        <v>-71.802293399999996</v>
      </c>
      <c r="E232">
        <v>709705</v>
      </c>
      <c r="F232" s="1">
        <v>4313000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</row>
    <row r="233" spans="1:46" x14ac:dyDescent="0.2">
      <c r="A233">
        <v>232</v>
      </c>
      <c r="B233" t="s">
        <v>264</v>
      </c>
      <c r="C233">
        <v>40.608430499999997</v>
      </c>
      <c r="D233">
        <v>-75.490183299999998</v>
      </c>
      <c r="E233">
        <v>686688</v>
      </c>
      <c r="F233" s="1">
        <v>5168000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1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</row>
    <row r="234" spans="1:46" x14ac:dyDescent="0.2">
      <c r="A234">
        <v>233</v>
      </c>
      <c r="B234" t="s">
        <v>265</v>
      </c>
      <c r="C234">
        <v>39.641762900000003</v>
      </c>
      <c r="D234">
        <v>-77.719993200000005</v>
      </c>
      <c r="E234">
        <v>327693</v>
      </c>
      <c r="F234" s="1">
        <v>1554000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1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</row>
    <row r="235" spans="1:46" x14ac:dyDescent="0.2">
      <c r="A235">
        <v>234</v>
      </c>
      <c r="B235" t="s">
        <v>266</v>
      </c>
      <c r="C235">
        <v>43.974783799999997</v>
      </c>
      <c r="D235">
        <v>-75.910756500000005</v>
      </c>
      <c r="E235">
        <v>296253</v>
      </c>
      <c r="F235" s="1">
        <v>656000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</row>
    <row r="236" spans="1:46" x14ac:dyDescent="0.2">
      <c r="A236">
        <v>235</v>
      </c>
      <c r="B236" t="s">
        <v>267</v>
      </c>
      <c r="C236">
        <v>36.095691799999997</v>
      </c>
      <c r="D236">
        <v>-79.437799100000007</v>
      </c>
      <c r="E236">
        <v>108213</v>
      </c>
      <c r="F236" s="1">
        <v>390000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1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1</v>
      </c>
    </row>
    <row r="237" spans="1:46" x14ac:dyDescent="0.2">
      <c r="A237">
        <v>236</v>
      </c>
      <c r="B237" t="s">
        <v>268</v>
      </c>
      <c r="C237">
        <v>35.384884100000001</v>
      </c>
      <c r="D237">
        <v>-77.9927651</v>
      </c>
      <c r="E237">
        <v>217319</v>
      </c>
      <c r="F237" s="1">
        <v>761000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1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</row>
    <row r="238" spans="1:46" x14ac:dyDescent="0.2">
      <c r="A238">
        <v>237</v>
      </c>
      <c r="B238" t="s">
        <v>269</v>
      </c>
      <c r="C238">
        <v>42.652579299999999</v>
      </c>
      <c r="D238">
        <v>-73.756231700000001</v>
      </c>
      <c r="E238">
        <v>1028615</v>
      </c>
      <c r="F238" s="1">
        <v>16683000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1</v>
      </c>
      <c r="X238" s="3">
        <v>1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</row>
    <row r="239" spans="1:46" x14ac:dyDescent="0.2">
      <c r="A239">
        <v>238</v>
      </c>
      <c r="B239" t="s">
        <v>270</v>
      </c>
      <c r="C239">
        <v>39.103118199999997</v>
      </c>
      <c r="D239">
        <v>-84.512019600000002</v>
      </c>
      <c r="E239">
        <v>1990451</v>
      </c>
      <c r="F239" s="1">
        <v>67120000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1</v>
      </c>
      <c r="T239" s="3">
        <v>0</v>
      </c>
      <c r="U239" s="3">
        <v>0</v>
      </c>
      <c r="V239" s="3">
        <v>0</v>
      </c>
      <c r="W239" s="3">
        <v>0</v>
      </c>
      <c r="X239" s="3">
        <v>1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1</v>
      </c>
    </row>
    <row r="240" spans="1:46" x14ac:dyDescent="0.2">
      <c r="A240">
        <v>239</v>
      </c>
      <c r="B240" t="s">
        <v>271</v>
      </c>
      <c r="C240">
        <v>39.758947800000001</v>
      </c>
      <c r="D240">
        <v>-84.191606899999996</v>
      </c>
      <c r="E240">
        <v>1207689</v>
      </c>
      <c r="F240" s="1">
        <v>23896000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1</v>
      </c>
      <c r="X240" s="3">
        <v>1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1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</row>
    <row r="241" spans="1:46" x14ac:dyDescent="0.2">
      <c r="A241">
        <v>240</v>
      </c>
      <c r="B241" t="s">
        <v>272</v>
      </c>
      <c r="C241">
        <v>42.443961399999999</v>
      </c>
      <c r="D241">
        <v>-76.501880700000001</v>
      </c>
      <c r="E241">
        <v>94097</v>
      </c>
      <c r="F241" s="1">
        <v>2137000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1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</row>
    <row r="242" spans="1:46" x14ac:dyDescent="0.2">
      <c r="A242">
        <v>241</v>
      </c>
      <c r="B242" t="s">
        <v>273</v>
      </c>
      <c r="C242">
        <v>42.933692000000001</v>
      </c>
      <c r="D242">
        <v>-72.278140899999997</v>
      </c>
      <c r="E242">
        <v>111709</v>
      </c>
      <c r="F242" s="1">
        <v>1427000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</row>
    <row r="243" spans="1:46" x14ac:dyDescent="0.2">
      <c r="A243">
        <v>242</v>
      </c>
      <c r="B243" t="s">
        <v>274</v>
      </c>
      <c r="C243">
        <v>42.995639699999998</v>
      </c>
      <c r="D243">
        <v>-71.454789099999999</v>
      </c>
      <c r="E243">
        <v>540704</v>
      </c>
      <c r="F243" s="1">
        <v>5640000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</row>
    <row r="244" spans="1:46" x14ac:dyDescent="0.2">
      <c r="A244">
        <v>243</v>
      </c>
      <c r="B244" t="s">
        <v>275</v>
      </c>
      <c r="C244">
        <v>42.452857100000003</v>
      </c>
      <c r="D244">
        <v>-75.063774600000002</v>
      </c>
      <c r="E244">
        <v>107742</v>
      </c>
      <c r="F244" s="1">
        <v>1141000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1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</row>
    <row r="245" spans="1:46" x14ac:dyDescent="0.2">
      <c r="A245">
        <v>244</v>
      </c>
      <c r="B245" t="s">
        <v>276</v>
      </c>
      <c r="C245">
        <v>43.610623699999998</v>
      </c>
      <c r="D245">
        <v>-72.972606499999998</v>
      </c>
      <c r="E245">
        <v>97987</v>
      </c>
      <c r="F245" s="1">
        <v>1085000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</row>
    <row r="246" spans="1:46" x14ac:dyDescent="0.2">
      <c r="A246">
        <v>245</v>
      </c>
      <c r="B246" t="s">
        <v>277</v>
      </c>
      <c r="C246">
        <v>43.100903000000002</v>
      </c>
      <c r="D246">
        <v>-75.232664</v>
      </c>
      <c r="E246">
        <v>316633</v>
      </c>
      <c r="F246" s="1">
        <v>2468000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1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</row>
    <row r="247" spans="1:46" x14ac:dyDescent="0.2">
      <c r="A247">
        <v>246</v>
      </c>
      <c r="B247" t="s">
        <v>278</v>
      </c>
      <c r="C247">
        <v>46.003823199999999</v>
      </c>
      <c r="D247">
        <v>-112.5347776</v>
      </c>
      <c r="E247">
        <v>65252</v>
      </c>
      <c r="F247" s="1">
        <v>295000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1</v>
      </c>
    </row>
    <row r="248" spans="1:46" x14ac:dyDescent="0.2">
      <c r="A248">
        <v>247</v>
      </c>
      <c r="B248" t="s">
        <v>279</v>
      </c>
      <c r="C248">
        <v>40.326740700000002</v>
      </c>
      <c r="D248">
        <v>-78.921969799999999</v>
      </c>
      <c r="E248">
        <v>241247</v>
      </c>
      <c r="F248" s="1">
        <v>719000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3">
        <v>1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</row>
    <row r="249" spans="1:46" x14ac:dyDescent="0.2">
      <c r="A249">
        <v>248</v>
      </c>
      <c r="B249" t="s">
        <v>280</v>
      </c>
      <c r="C249">
        <v>31.338240599999999</v>
      </c>
      <c r="D249">
        <v>-94.729096999999996</v>
      </c>
      <c r="E249">
        <v>144081</v>
      </c>
      <c r="F249" s="1">
        <v>623000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1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</row>
    <row r="250" spans="1:46" x14ac:dyDescent="0.2">
      <c r="A250">
        <v>249</v>
      </c>
      <c r="B250" t="s">
        <v>281</v>
      </c>
      <c r="C250">
        <v>40.588669899999999</v>
      </c>
      <c r="D250">
        <v>-83.128524200000001</v>
      </c>
      <c r="E250">
        <v>92023</v>
      </c>
      <c r="F250" s="1">
        <v>336000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1</v>
      </c>
      <c r="T250" s="3">
        <v>0</v>
      </c>
      <c r="U250" s="3">
        <v>0</v>
      </c>
      <c r="V250" s="3">
        <v>0</v>
      </c>
      <c r="W250" s="3">
        <v>0</v>
      </c>
      <c r="X250" s="3">
        <v>1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</row>
    <row r="251" spans="1:46" x14ac:dyDescent="0.2">
      <c r="A251">
        <v>250</v>
      </c>
      <c r="B251" t="s">
        <v>282</v>
      </c>
      <c r="C251">
        <v>44.699487300000001</v>
      </c>
      <c r="D251">
        <v>-73.452912400000002</v>
      </c>
      <c r="E251">
        <v>123121</v>
      </c>
      <c r="F251" s="1">
        <v>190000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</row>
    <row r="252" spans="1:46" x14ac:dyDescent="0.2">
      <c r="A252">
        <v>251</v>
      </c>
      <c r="B252" t="s">
        <v>283</v>
      </c>
      <c r="C252">
        <v>40.369790500000001</v>
      </c>
      <c r="D252">
        <v>-80.633963800000004</v>
      </c>
      <c r="E252">
        <v>142523</v>
      </c>
      <c r="F252" s="1">
        <v>459000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1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</row>
    <row r="253" spans="1:46" x14ac:dyDescent="0.2">
      <c r="A253">
        <v>252</v>
      </c>
      <c r="B253" t="s">
        <v>284</v>
      </c>
      <c r="C253">
        <v>43.974783799999997</v>
      </c>
      <c r="D253">
        <v>-75.910756500000005</v>
      </c>
      <c r="E253">
        <v>296253</v>
      </c>
      <c r="F253" s="1">
        <v>833000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1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</row>
    <row r="254" spans="1:46" x14ac:dyDescent="0.2">
      <c r="A254">
        <v>253</v>
      </c>
      <c r="B254" t="s">
        <v>285</v>
      </c>
      <c r="C254">
        <v>37.7272727</v>
      </c>
      <c r="D254">
        <v>-89.216750099999999</v>
      </c>
      <c r="E254">
        <v>209497</v>
      </c>
      <c r="F254" s="1">
        <v>801000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</row>
    <row r="255" spans="1:46" x14ac:dyDescent="0.2">
      <c r="A255">
        <v>254</v>
      </c>
      <c r="B255" t="s">
        <v>286</v>
      </c>
      <c r="C255">
        <v>44.699487300000001</v>
      </c>
      <c r="D255">
        <v>-73.452912400000002</v>
      </c>
      <c r="E255">
        <v>123121</v>
      </c>
      <c r="F255" s="1">
        <v>173000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</row>
    <row r="256" spans="1:46" x14ac:dyDescent="0.2">
      <c r="A256">
        <v>255</v>
      </c>
      <c r="B256" t="s">
        <v>287</v>
      </c>
      <c r="C256">
        <v>37.0842271</v>
      </c>
      <c r="D256">
        <v>-94.513281000000006</v>
      </c>
      <c r="E256">
        <v>215095</v>
      </c>
      <c r="F256" s="1">
        <v>642000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1</v>
      </c>
      <c r="T256" s="3">
        <v>0</v>
      </c>
      <c r="U256" s="3">
        <v>0</v>
      </c>
      <c r="V256" s="3">
        <v>0</v>
      </c>
      <c r="W256" s="3">
        <v>0</v>
      </c>
      <c r="X256" s="3">
        <v>1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</row>
    <row r="257" spans="1:46" x14ac:dyDescent="0.2">
      <c r="A257">
        <v>256</v>
      </c>
      <c r="B257" t="s">
        <v>288</v>
      </c>
      <c r="C257">
        <v>36.7281154</v>
      </c>
      <c r="D257">
        <v>-91.852371099999999</v>
      </c>
      <c r="E257">
        <v>67165</v>
      </c>
      <c r="F257" s="1">
        <v>159000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</v>
      </c>
      <c r="T257" s="3">
        <v>0</v>
      </c>
      <c r="U257" s="3">
        <v>0</v>
      </c>
      <c r="V257" s="3">
        <v>0</v>
      </c>
      <c r="W257" s="3">
        <v>0</v>
      </c>
      <c r="X257" s="3">
        <v>1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</row>
    <row r="258" spans="1:46" x14ac:dyDescent="0.2">
      <c r="A258">
        <v>257</v>
      </c>
      <c r="B258" t="s">
        <v>289</v>
      </c>
      <c r="C258">
        <v>37.0833893</v>
      </c>
      <c r="D258">
        <v>-88.600047799999999</v>
      </c>
      <c r="E258">
        <v>217082</v>
      </c>
      <c r="F258" s="1">
        <v>737000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1</v>
      </c>
      <c r="T258" s="3">
        <v>0</v>
      </c>
      <c r="U258" s="3">
        <v>0</v>
      </c>
      <c r="V258" s="3">
        <v>0</v>
      </c>
      <c r="W258" s="3">
        <v>0</v>
      </c>
      <c r="X258" s="3">
        <v>1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1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</row>
    <row r="259" spans="1:46" x14ac:dyDescent="0.2">
      <c r="A259">
        <v>258</v>
      </c>
      <c r="B259" t="s">
        <v>290</v>
      </c>
      <c r="C259">
        <v>35.085333599999998</v>
      </c>
      <c r="D259">
        <v>-106.60555340000001</v>
      </c>
      <c r="E259">
        <v>688612</v>
      </c>
      <c r="F259" s="1">
        <v>31063000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1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</row>
    <row r="260" spans="1:46" x14ac:dyDescent="0.2">
      <c r="A260">
        <v>259</v>
      </c>
      <c r="B260" t="s">
        <v>291</v>
      </c>
      <c r="C260">
        <v>40.5186809</v>
      </c>
      <c r="D260">
        <v>-78.394735900000001</v>
      </c>
      <c r="E260">
        <v>222625</v>
      </c>
      <c r="F260" s="1">
        <v>925000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1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</row>
    <row r="261" spans="1:46" x14ac:dyDescent="0.2">
      <c r="A261">
        <v>260</v>
      </c>
      <c r="B261" t="s">
        <v>292</v>
      </c>
      <c r="C261">
        <v>39.290384799999998</v>
      </c>
      <c r="D261">
        <v>-76.612189299999997</v>
      </c>
      <c r="E261">
        <v>2430563</v>
      </c>
      <c r="F261" s="1">
        <v>47050000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1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1</v>
      </c>
    </row>
    <row r="262" spans="1:46" x14ac:dyDescent="0.2">
      <c r="A262">
        <v>261</v>
      </c>
      <c r="B262" t="s">
        <v>293</v>
      </c>
      <c r="C262">
        <v>44.801182099999998</v>
      </c>
      <c r="D262">
        <v>-68.777813800000004</v>
      </c>
      <c r="E262">
        <v>316838</v>
      </c>
      <c r="F262" s="1">
        <v>3736000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</row>
    <row r="263" spans="1:46" x14ac:dyDescent="0.2">
      <c r="A263">
        <v>262</v>
      </c>
      <c r="B263" t="s">
        <v>294</v>
      </c>
      <c r="C263">
        <v>42.360082499999997</v>
      </c>
      <c r="D263">
        <v>-71.058880099999996</v>
      </c>
      <c r="E263">
        <v>4133895</v>
      </c>
      <c r="F263" s="1">
        <v>125092000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1</v>
      </c>
      <c r="X263" s="3">
        <v>1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1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</row>
    <row r="264" spans="1:46" x14ac:dyDescent="0.2">
      <c r="A264">
        <v>263</v>
      </c>
      <c r="B264" t="s">
        <v>295</v>
      </c>
      <c r="C264">
        <v>37.7272727</v>
      </c>
      <c r="D264">
        <v>-89.216750099999999</v>
      </c>
      <c r="E264">
        <v>209497</v>
      </c>
      <c r="F264" s="1">
        <v>826000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</row>
    <row r="265" spans="1:46" x14ac:dyDescent="0.2">
      <c r="A265">
        <v>264</v>
      </c>
      <c r="B265" t="s">
        <v>296</v>
      </c>
      <c r="C265">
        <v>41.139981400000003</v>
      </c>
      <c r="D265">
        <v>-104.8202462</v>
      </c>
      <c r="E265">
        <v>103939</v>
      </c>
      <c r="F265" s="1">
        <v>3452000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1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</row>
    <row r="266" spans="1:46" x14ac:dyDescent="0.2">
      <c r="A266">
        <v>265</v>
      </c>
      <c r="B266" t="s">
        <v>297</v>
      </c>
      <c r="C266">
        <v>35.159518200000001</v>
      </c>
      <c r="D266">
        <v>-84.876611499999996</v>
      </c>
      <c r="E266">
        <v>87355</v>
      </c>
      <c r="F266" s="1">
        <v>397000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</row>
    <row r="267" spans="1:46" x14ac:dyDescent="0.2">
      <c r="A267">
        <v>266</v>
      </c>
      <c r="B267" t="s">
        <v>298</v>
      </c>
      <c r="C267">
        <v>40.124481000000003</v>
      </c>
      <c r="D267">
        <v>-87.630020700000003</v>
      </c>
      <c r="E267">
        <v>114241</v>
      </c>
      <c r="F267" s="1">
        <v>937000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</row>
    <row r="268" spans="1:46" x14ac:dyDescent="0.2">
      <c r="A268">
        <v>267</v>
      </c>
      <c r="B268" t="s">
        <v>299</v>
      </c>
      <c r="C268">
        <v>39.739235800000003</v>
      </c>
      <c r="D268">
        <v>-104.990251</v>
      </c>
      <c r="E268">
        <v>2073952</v>
      </c>
      <c r="F268" s="1">
        <v>67921000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1</v>
      </c>
      <c r="X268" s="3">
        <v>1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1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</row>
    <row r="269" spans="1:46" x14ac:dyDescent="0.2">
      <c r="A269">
        <v>268</v>
      </c>
      <c r="B269" t="s">
        <v>300</v>
      </c>
      <c r="C269">
        <v>41.121011500000002</v>
      </c>
      <c r="D269">
        <v>-78.7583257</v>
      </c>
      <c r="E269">
        <v>124180</v>
      </c>
      <c r="F269" s="1">
        <v>7363000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</v>
      </c>
      <c r="T269" s="3">
        <v>0</v>
      </c>
      <c r="U269" s="3">
        <v>0</v>
      </c>
      <c r="V269" s="3">
        <v>0</v>
      </c>
      <c r="W269" s="3">
        <v>0</v>
      </c>
      <c r="X269" s="3">
        <v>1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</row>
    <row r="270" spans="1:46" x14ac:dyDescent="0.2">
      <c r="A270">
        <v>269</v>
      </c>
      <c r="B270" t="s">
        <v>301</v>
      </c>
      <c r="C270">
        <v>31.761877800000001</v>
      </c>
      <c r="D270">
        <v>-106.4850217</v>
      </c>
      <c r="E270">
        <v>649860</v>
      </c>
      <c r="F270" s="1">
        <v>15859000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1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</row>
    <row r="271" spans="1:46" x14ac:dyDescent="0.2">
      <c r="A271">
        <v>270</v>
      </c>
      <c r="B271" t="s">
        <v>302</v>
      </c>
      <c r="C271">
        <v>36.395589100000002</v>
      </c>
      <c r="D271">
        <v>-97.878391100000002</v>
      </c>
      <c r="E271">
        <v>85998</v>
      </c>
      <c r="F271" s="1">
        <v>507000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1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</row>
    <row r="272" spans="1:46" x14ac:dyDescent="0.2">
      <c r="A272">
        <v>271</v>
      </c>
      <c r="B272" t="s">
        <v>303</v>
      </c>
      <c r="C272">
        <v>36.728058300000001</v>
      </c>
      <c r="D272">
        <v>-108.2186856</v>
      </c>
      <c r="E272">
        <v>162776</v>
      </c>
      <c r="F272" s="1">
        <v>1556000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</row>
    <row r="273" spans="1:46" x14ac:dyDescent="0.2">
      <c r="A273">
        <v>272</v>
      </c>
      <c r="B273" t="s">
        <v>304</v>
      </c>
      <c r="C273">
        <v>35.528078299999997</v>
      </c>
      <c r="D273">
        <v>-108.7425843</v>
      </c>
      <c r="E273">
        <v>122277</v>
      </c>
      <c r="F273" s="1">
        <v>1421000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</row>
    <row r="274" spans="1:46" x14ac:dyDescent="0.2">
      <c r="A274">
        <v>273</v>
      </c>
      <c r="B274" t="s">
        <v>305</v>
      </c>
      <c r="C274">
        <v>40.9263957</v>
      </c>
      <c r="D274">
        <v>-98.342011799999995</v>
      </c>
      <c r="E274">
        <v>141541</v>
      </c>
      <c r="F274" s="1">
        <v>1215000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</row>
    <row r="275" spans="1:46" x14ac:dyDescent="0.2">
      <c r="A275">
        <v>274</v>
      </c>
      <c r="B275" t="s">
        <v>306</v>
      </c>
      <c r="C275">
        <v>40.4233142</v>
      </c>
      <c r="D275">
        <v>-104.7091322</v>
      </c>
      <c r="E275">
        <v>131821</v>
      </c>
      <c r="F275" s="1">
        <v>2766000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1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</row>
    <row r="276" spans="1:46" x14ac:dyDescent="0.2">
      <c r="A276">
        <v>275</v>
      </c>
      <c r="B276" t="s">
        <v>307</v>
      </c>
      <c r="C276">
        <v>39.641762900000003</v>
      </c>
      <c r="D276">
        <v>-77.719993200000005</v>
      </c>
      <c r="E276">
        <v>327693</v>
      </c>
      <c r="F276" s="1">
        <v>1649000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1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</row>
    <row r="277" spans="1:46" x14ac:dyDescent="0.2">
      <c r="A277">
        <v>276</v>
      </c>
      <c r="B277" t="s">
        <v>308</v>
      </c>
      <c r="C277">
        <v>29.7604267</v>
      </c>
      <c r="D277">
        <v>-95.369802800000002</v>
      </c>
      <c r="E277">
        <v>4054253</v>
      </c>
      <c r="F277" s="1">
        <v>104409000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1</v>
      </c>
      <c r="X277" s="3">
        <v>1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1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</row>
    <row r="278" spans="1:46" x14ac:dyDescent="0.2">
      <c r="A278">
        <v>277</v>
      </c>
      <c r="B278" t="s">
        <v>309</v>
      </c>
      <c r="C278">
        <v>40.621455099999999</v>
      </c>
      <c r="D278">
        <v>-79.152534900000006</v>
      </c>
      <c r="E278">
        <v>89994</v>
      </c>
      <c r="F278" s="1">
        <v>4485000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1</v>
      </c>
      <c r="T278" s="3">
        <v>0</v>
      </c>
      <c r="U278" s="3">
        <v>0</v>
      </c>
      <c r="V278" s="3">
        <v>0</v>
      </c>
      <c r="W278" s="3">
        <v>0</v>
      </c>
      <c r="X278" s="3">
        <v>1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</row>
    <row r="279" spans="1:46" x14ac:dyDescent="0.2">
      <c r="A279">
        <v>278</v>
      </c>
      <c r="B279" t="s">
        <v>310</v>
      </c>
      <c r="C279">
        <v>42.0970023</v>
      </c>
      <c r="D279">
        <v>-79.235325900000007</v>
      </c>
      <c r="E279">
        <v>186945</v>
      </c>
      <c r="F279" s="1">
        <v>2050000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1</v>
      </c>
      <c r="T279" s="3">
        <v>0</v>
      </c>
      <c r="U279" s="3">
        <v>0</v>
      </c>
      <c r="V279" s="3">
        <v>0</v>
      </c>
      <c r="W279" s="3">
        <v>0</v>
      </c>
      <c r="X279" s="3">
        <v>1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</row>
    <row r="280" spans="1:46" x14ac:dyDescent="0.2">
      <c r="A280">
        <v>279</v>
      </c>
      <c r="B280" t="s">
        <v>311</v>
      </c>
      <c r="C280">
        <v>40.326740700000002</v>
      </c>
      <c r="D280">
        <v>-78.921969799999999</v>
      </c>
      <c r="E280">
        <v>241247</v>
      </c>
      <c r="F280" s="1">
        <v>687000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1</v>
      </c>
      <c r="T280" s="3">
        <v>0</v>
      </c>
      <c r="U280" s="3">
        <v>0</v>
      </c>
      <c r="V280" s="3">
        <v>0</v>
      </c>
      <c r="W280" s="3">
        <v>0</v>
      </c>
      <c r="X280" s="3">
        <v>1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</row>
    <row r="281" spans="1:46" x14ac:dyDescent="0.2">
      <c r="A281">
        <v>280</v>
      </c>
      <c r="B281" t="s">
        <v>312</v>
      </c>
      <c r="C281">
        <v>42.933692000000001</v>
      </c>
      <c r="D281">
        <v>-72.278140899999997</v>
      </c>
      <c r="E281">
        <v>111709</v>
      </c>
      <c r="F281" s="1">
        <v>1221000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1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</row>
    <row r="282" spans="1:46" x14ac:dyDescent="0.2">
      <c r="A282">
        <v>281</v>
      </c>
      <c r="B282" t="s">
        <v>313</v>
      </c>
      <c r="C282">
        <v>28.039465400000001</v>
      </c>
      <c r="D282">
        <v>-81.949804200000003</v>
      </c>
      <c r="E282">
        <v>405382</v>
      </c>
      <c r="F282" s="1">
        <v>2712000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1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</row>
    <row r="283" spans="1:46" x14ac:dyDescent="0.2">
      <c r="A283">
        <v>282</v>
      </c>
      <c r="B283" t="s">
        <v>314</v>
      </c>
      <c r="C283">
        <v>42.732534999999999</v>
      </c>
      <c r="D283">
        <v>-84.555534699999995</v>
      </c>
      <c r="E283">
        <v>489698</v>
      </c>
      <c r="F283" s="1">
        <v>4668000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1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</row>
    <row r="284" spans="1:46" x14ac:dyDescent="0.2">
      <c r="A284">
        <v>283</v>
      </c>
      <c r="B284" t="s">
        <v>315</v>
      </c>
      <c r="C284">
        <v>32.319939599999998</v>
      </c>
      <c r="D284">
        <v>-106.7636538</v>
      </c>
      <c r="E284">
        <v>197166</v>
      </c>
      <c r="F284" s="1">
        <v>1853000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1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</row>
    <row r="285" spans="1:46" x14ac:dyDescent="0.2">
      <c r="A285">
        <v>284</v>
      </c>
      <c r="B285" t="s">
        <v>316</v>
      </c>
      <c r="C285">
        <v>44.100351000000003</v>
      </c>
      <c r="D285">
        <v>-70.214776400000005</v>
      </c>
      <c r="E285">
        <v>221697</v>
      </c>
      <c r="F285" s="1">
        <v>2616000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</row>
    <row r="286" spans="1:46" x14ac:dyDescent="0.2">
      <c r="A286">
        <v>285</v>
      </c>
      <c r="B286" t="s">
        <v>317</v>
      </c>
      <c r="C286">
        <v>40.825762500000003</v>
      </c>
      <c r="D286">
        <v>-96.685198200000002</v>
      </c>
      <c r="E286">
        <v>309515</v>
      </c>
      <c r="F286" s="1">
        <v>4739000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</row>
    <row r="287" spans="1:46" x14ac:dyDescent="0.2">
      <c r="A287">
        <v>286</v>
      </c>
      <c r="B287" t="s">
        <v>318</v>
      </c>
      <c r="C287">
        <v>34.052234200000001</v>
      </c>
      <c r="D287">
        <v>-118.24368490000001</v>
      </c>
      <c r="E287">
        <v>14549810</v>
      </c>
      <c r="F287" s="1">
        <v>545684000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</v>
      </c>
      <c r="T287" s="3">
        <v>0</v>
      </c>
      <c r="U287" s="3">
        <v>0</v>
      </c>
      <c r="V287" s="3">
        <v>0</v>
      </c>
      <c r="W287" s="3">
        <v>0</v>
      </c>
      <c r="X287" s="3">
        <v>1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1</v>
      </c>
    </row>
    <row r="288" spans="1:46" x14ac:dyDescent="0.2">
      <c r="A288">
        <v>287</v>
      </c>
      <c r="B288" t="s">
        <v>319</v>
      </c>
      <c r="C288">
        <v>38.252664699999997</v>
      </c>
      <c r="D288">
        <v>-85.758455699999999</v>
      </c>
      <c r="E288">
        <v>1352955</v>
      </c>
      <c r="F288" s="1">
        <v>17064000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1</v>
      </c>
      <c r="X288" s="3">
        <v>1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</row>
    <row r="289" spans="1:46" x14ac:dyDescent="0.2">
      <c r="A289">
        <v>288</v>
      </c>
      <c r="B289" t="s">
        <v>320</v>
      </c>
      <c r="C289">
        <v>31.338240599999999</v>
      </c>
      <c r="D289">
        <v>-94.729096999999996</v>
      </c>
      <c r="E289">
        <v>144081</v>
      </c>
      <c r="F289" s="1">
        <v>634000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1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</row>
    <row r="290" spans="1:46" x14ac:dyDescent="0.2">
      <c r="A290">
        <v>289</v>
      </c>
      <c r="B290" t="s">
        <v>321</v>
      </c>
      <c r="C290">
        <v>40.196670099999999</v>
      </c>
      <c r="D290">
        <v>-100.6248741</v>
      </c>
      <c r="E290">
        <v>36618</v>
      </c>
      <c r="F290" s="1">
        <v>464000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</row>
    <row r="291" spans="1:46" x14ac:dyDescent="0.2">
      <c r="A291">
        <v>290</v>
      </c>
      <c r="B291" t="s">
        <v>322</v>
      </c>
      <c r="C291">
        <v>42.995639699999998</v>
      </c>
      <c r="D291">
        <v>-71.454789099999999</v>
      </c>
      <c r="E291">
        <v>540704</v>
      </c>
      <c r="F291" s="1">
        <v>5419000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</row>
    <row r="292" spans="1:46" x14ac:dyDescent="0.2">
      <c r="A292">
        <v>291</v>
      </c>
      <c r="B292" t="s">
        <v>323</v>
      </c>
      <c r="C292">
        <v>40.588669899999999</v>
      </c>
      <c r="D292">
        <v>-83.128524200000001</v>
      </c>
      <c r="E292">
        <v>92023</v>
      </c>
      <c r="F292" s="1">
        <v>335000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1</v>
      </c>
      <c r="T292" s="3">
        <v>0</v>
      </c>
      <c r="U292" s="3">
        <v>0</v>
      </c>
      <c r="V292" s="3">
        <v>0</v>
      </c>
      <c r="W292" s="3">
        <v>0</v>
      </c>
      <c r="X292" s="3">
        <v>1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</row>
    <row r="293" spans="1:46" x14ac:dyDescent="0.2">
      <c r="A293">
        <v>292</v>
      </c>
      <c r="B293" t="s">
        <v>324</v>
      </c>
      <c r="C293">
        <v>44.977753</v>
      </c>
      <c r="D293">
        <v>-93.265010799999999</v>
      </c>
      <c r="E293">
        <v>2840561</v>
      </c>
      <c r="F293" s="1">
        <v>165970000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1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1</v>
      </c>
    </row>
    <row r="294" spans="1:46" x14ac:dyDescent="0.2">
      <c r="A294">
        <v>293</v>
      </c>
      <c r="B294" t="s">
        <v>325</v>
      </c>
      <c r="C294">
        <v>43.597807500000002</v>
      </c>
      <c r="D294">
        <v>-84.767513899999997</v>
      </c>
      <c r="E294">
        <v>118558</v>
      </c>
      <c r="F294" s="1">
        <v>309000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1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</row>
    <row r="295" spans="1:46" x14ac:dyDescent="0.2">
      <c r="A295">
        <v>294</v>
      </c>
      <c r="B295" t="s">
        <v>326</v>
      </c>
      <c r="C295">
        <v>41.003671900000001</v>
      </c>
      <c r="D295">
        <v>-80.347009</v>
      </c>
      <c r="E295">
        <v>96246</v>
      </c>
      <c r="F295" s="1">
        <v>3318000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1</v>
      </c>
      <c r="T295" s="3">
        <v>0</v>
      </c>
      <c r="U295" s="3">
        <v>0</v>
      </c>
      <c r="V295" s="3">
        <v>0</v>
      </c>
      <c r="W295" s="3">
        <v>0</v>
      </c>
      <c r="X295" s="3">
        <v>1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</row>
    <row r="296" spans="1:46" x14ac:dyDescent="0.2">
      <c r="A296">
        <v>295</v>
      </c>
      <c r="B296" t="s">
        <v>327</v>
      </c>
      <c r="C296">
        <v>36.850768899999998</v>
      </c>
      <c r="D296">
        <v>-76.285872600000005</v>
      </c>
      <c r="E296">
        <v>1635296</v>
      </c>
      <c r="F296" s="1">
        <v>88069000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1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</row>
    <row r="297" spans="1:46" x14ac:dyDescent="0.2">
      <c r="A297">
        <v>296</v>
      </c>
      <c r="B297" t="s">
        <v>328</v>
      </c>
      <c r="C297">
        <v>41.140275899999999</v>
      </c>
      <c r="D297">
        <v>-100.7601454</v>
      </c>
      <c r="E297">
        <v>80249</v>
      </c>
      <c r="F297" s="1">
        <v>1670000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</row>
    <row r="298" spans="1:46" x14ac:dyDescent="0.2">
      <c r="A298">
        <v>297</v>
      </c>
      <c r="B298" t="s">
        <v>329</v>
      </c>
      <c r="C298">
        <v>41.433948399999998</v>
      </c>
      <c r="D298">
        <v>-79.706441299999994</v>
      </c>
      <c r="E298">
        <v>105882</v>
      </c>
      <c r="F298" s="1">
        <v>4380000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</v>
      </c>
      <c r="T298" s="3">
        <v>0</v>
      </c>
      <c r="U298" s="3">
        <v>0</v>
      </c>
      <c r="V298" s="3">
        <v>0</v>
      </c>
      <c r="W298" s="3">
        <v>0</v>
      </c>
      <c r="X298" s="3">
        <v>1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</row>
    <row r="299" spans="1:46" x14ac:dyDescent="0.2">
      <c r="A299">
        <v>298</v>
      </c>
      <c r="B299" t="s">
        <v>330</v>
      </c>
      <c r="C299">
        <v>42.083638999999998</v>
      </c>
      <c r="D299">
        <v>-78.429927000000006</v>
      </c>
      <c r="E299">
        <v>239343</v>
      </c>
      <c r="F299" s="1">
        <v>1905000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1</v>
      </c>
      <c r="T299" s="3">
        <v>0</v>
      </c>
      <c r="U299" s="3">
        <v>0</v>
      </c>
      <c r="V299" s="3">
        <v>0</v>
      </c>
      <c r="W299" s="3">
        <v>0</v>
      </c>
      <c r="X299" s="3">
        <v>1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</row>
    <row r="300" spans="1:46" x14ac:dyDescent="0.2">
      <c r="A300">
        <v>299</v>
      </c>
      <c r="B300" t="s">
        <v>331</v>
      </c>
      <c r="C300">
        <v>28.538335499999999</v>
      </c>
      <c r="D300">
        <v>-81.379236500000005</v>
      </c>
      <c r="E300">
        <v>1256429</v>
      </c>
      <c r="F300" s="1">
        <v>41915000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1</v>
      </c>
      <c r="T300" s="3">
        <v>0</v>
      </c>
      <c r="U300" s="3">
        <v>0</v>
      </c>
      <c r="V300" s="3">
        <v>0</v>
      </c>
      <c r="W300" s="3">
        <v>0</v>
      </c>
      <c r="X300" s="3">
        <v>1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1</v>
      </c>
    </row>
    <row r="301" spans="1:46" x14ac:dyDescent="0.2">
      <c r="A301">
        <v>300</v>
      </c>
      <c r="B301" t="s">
        <v>332</v>
      </c>
      <c r="C301">
        <v>33.660938899999998</v>
      </c>
      <c r="D301">
        <v>-95.555513000000005</v>
      </c>
      <c r="E301">
        <v>89422</v>
      </c>
      <c r="F301" s="1">
        <v>1119000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1</v>
      </c>
    </row>
    <row r="302" spans="1:46" x14ac:dyDescent="0.2">
      <c r="A302">
        <v>301</v>
      </c>
      <c r="B302" t="s">
        <v>333</v>
      </c>
      <c r="C302">
        <v>40.440624800000002</v>
      </c>
      <c r="D302">
        <v>-79.995886400000003</v>
      </c>
      <c r="E302">
        <v>2507839</v>
      </c>
      <c r="F302" s="1">
        <v>114223000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1</v>
      </c>
      <c r="T302" s="3">
        <v>0</v>
      </c>
      <c r="U302" s="3">
        <v>0</v>
      </c>
      <c r="V302" s="3">
        <v>0</v>
      </c>
      <c r="W302" s="3">
        <v>0</v>
      </c>
      <c r="X302" s="3">
        <v>1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1</v>
      </c>
    </row>
    <row r="303" spans="1:46" x14ac:dyDescent="0.2">
      <c r="A303">
        <v>302</v>
      </c>
      <c r="B303" t="s">
        <v>334</v>
      </c>
      <c r="C303">
        <v>43.661470999999999</v>
      </c>
      <c r="D303">
        <v>-70.255325900000003</v>
      </c>
      <c r="E303">
        <v>471614</v>
      </c>
      <c r="F303" s="1">
        <v>4564000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</row>
    <row r="304" spans="1:46" x14ac:dyDescent="0.2">
      <c r="A304">
        <v>303</v>
      </c>
      <c r="B304" t="s">
        <v>335</v>
      </c>
      <c r="C304">
        <v>45.523062199999998</v>
      </c>
      <c r="D304">
        <v>-122.6764816</v>
      </c>
      <c r="E304">
        <v>1690930</v>
      </c>
      <c r="F304" s="1">
        <v>65428000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1</v>
      </c>
      <c r="X304" s="3">
        <v>1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</row>
    <row r="305" spans="1:46" x14ac:dyDescent="0.2">
      <c r="A305">
        <v>304</v>
      </c>
      <c r="B305" t="s">
        <v>336</v>
      </c>
      <c r="C305">
        <v>46.681153000000002</v>
      </c>
      <c r="D305">
        <v>-68.0158615</v>
      </c>
      <c r="E305">
        <v>86936</v>
      </c>
      <c r="F305" s="1">
        <v>219000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</row>
    <row r="306" spans="1:46" x14ac:dyDescent="0.2">
      <c r="A306">
        <v>305</v>
      </c>
      <c r="B306" t="s">
        <v>337</v>
      </c>
      <c r="C306">
        <v>41.823989099999999</v>
      </c>
      <c r="D306">
        <v>-71.4128343</v>
      </c>
      <c r="E306">
        <v>1509789</v>
      </c>
      <c r="F306" s="1">
        <v>19755000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1</v>
      </c>
      <c r="X306" s="3">
        <v>1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</row>
    <row r="307" spans="1:46" x14ac:dyDescent="0.2">
      <c r="A307">
        <v>306</v>
      </c>
      <c r="B307" t="s">
        <v>338</v>
      </c>
      <c r="C307">
        <v>37.540724599999997</v>
      </c>
      <c r="D307">
        <v>-77.436048099999994</v>
      </c>
      <c r="E307">
        <v>1090869</v>
      </c>
      <c r="F307" s="1">
        <v>40161000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1</v>
      </c>
      <c r="X307" s="3">
        <v>1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</row>
    <row r="308" spans="1:46" x14ac:dyDescent="0.2">
      <c r="A308">
        <v>307</v>
      </c>
      <c r="B308" t="s">
        <v>339</v>
      </c>
      <c r="C308">
        <v>37.540724599999997</v>
      </c>
      <c r="D308">
        <v>-77.436048099999994</v>
      </c>
      <c r="E308">
        <v>1090869</v>
      </c>
      <c r="F308" s="1">
        <v>50137000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1</v>
      </c>
      <c r="T308" s="3">
        <v>0</v>
      </c>
      <c r="U308" s="3">
        <v>0</v>
      </c>
      <c r="V308" s="3">
        <v>0</v>
      </c>
      <c r="W308" s="3">
        <v>0</v>
      </c>
      <c r="X308" s="3">
        <v>1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1</v>
      </c>
    </row>
    <row r="309" spans="1:46" x14ac:dyDescent="0.2">
      <c r="A309">
        <v>308</v>
      </c>
      <c r="B309" t="s">
        <v>340</v>
      </c>
      <c r="C309">
        <v>37.270970400000003</v>
      </c>
      <c r="D309">
        <v>-79.9414266</v>
      </c>
      <c r="E309">
        <v>609215</v>
      </c>
      <c r="F309" s="1">
        <v>10183000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1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</row>
    <row r="310" spans="1:46" x14ac:dyDescent="0.2">
      <c r="A310">
        <v>309</v>
      </c>
      <c r="B310" t="s">
        <v>341</v>
      </c>
      <c r="C310">
        <v>43.419469900000003</v>
      </c>
      <c r="D310">
        <v>-83.950806799999995</v>
      </c>
      <c r="E310">
        <v>615364</v>
      </c>
      <c r="F310" s="1">
        <v>3069000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1</v>
      </c>
      <c r="X310" s="3">
        <v>1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</row>
    <row r="311" spans="1:46" x14ac:dyDescent="0.2">
      <c r="A311">
        <v>310</v>
      </c>
      <c r="B311" t="s">
        <v>342</v>
      </c>
      <c r="C311">
        <v>35.686975199999999</v>
      </c>
      <c r="D311">
        <v>-105.937799</v>
      </c>
      <c r="E311">
        <v>174526</v>
      </c>
      <c r="F311" s="1">
        <v>3062000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1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</row>
    <row r="312" spans="1:46" x14ac:dyDescent="0.2">
      <c r="A312">
        <v>311</v>
      </c>
      <c r="B312" t="s">
        <v>343</v>
      </c>
      <c r="C312">
        <v>41.408968999999999</v>
      </c>
      <c r="D312">
        <v>-75.662412200000006</v>
      </c>
      <c r="E312">
        <v>678410</v>
      </c>
      <c r="F312" s="1">
        <v>3364000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</row>
    <row r="313" spans="1:46" x14ac:dyDescent="0.2">
      <c r="A313">
        <v>312</v>
      </c>
      <c r="B313" t="s">
        <v>344</v>
      </c>
      <c r="C313">
        <v>41.676354500000002</v>
      </c>
      <c r="D313">
        <v>-86.251989800000004</v>
      </c>
      <c r="E313">
        <v>330821</v>
      </c>
      <c r="F313" s="1">
        <v>6622000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</row>
    <row r="314" spans="1:46" x14ac:dyDescent="0.2">
      <c r="A314">
        <v>313</v>
      </c>
      <c r="B314" t="s">
        <v>345</v>
      </c>
      <c r="C314">
        <v>37.2089572</v>
      </c>
      <c r="D314">
        <v>-93.292298900000006</v>
      </c>
      <c r="E314">
        <v>532880</v>
      </c>
      <c r="F314" s="1">
        <v>5587000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1</v>
      </c>
      <c r="X314" s="3">
        <v>1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</row>
    <row r="315" spans="1:46" x14ac:dyDescent="0.2">
      <c r="A315">
        <v>314</v>
      </c>
      <c r="B315" t="s">
        <v>346</v>
      </c>
      <c r="C315">
        <v>40.369790500000001</v>
      </c>
      <c r="D315">
        <v>-80.633963800000004</v>
      </c>
      <c r="E315">
        <v>142523</v>
      </c>
      <c r="F315" s="1">
        <v>478000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1</v>
      </c>
      <c r="T315" s="3">
        <v>0</v>
      </c>
      <c r="U315" s="3">
        <v>0</v>
      </c>
      <c r="V315" s="3">
        <v>0</v>
      </c>
      <c r="W315" s="3">
        <v>0</v>
      </c>
      <c r="X315" s="3">
        <v>1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</row>
    <row r="316" spans="1:46" x14ac:dyDescent="0.2">
      <c r="A316">
        <v>315</v>
      </c>
      <c r="B316" t="s">
        <v>347</v>
      </c>
      <c r="C316">
        <v>27.950575000000001</v>
      </c>
      <c r="D316">
        <v>-82.457177599999994</v>
      </c>
      <c r="E316">
        <v>2249405</v>
      </c>
      <c r="F316" s="1">
        <v>84037000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1</v>
      </c>
      <c r="T316" s="3">
        <v>0</v>
      </c>
      <c r="U316" s="3">
        <v>0</v>
      </c>
      <c r="V316" s="3">
        <v>0</v>
      </c>
      <c r="W316" s="3">
        <v>0</v>
      </c>
      <c r="X316" s="3">
        <v>1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1</v>
      </c>
    </row>
    <row r="317" spans="1:46" x14ac:dyDescent="0.2">
      <c r="A317">
        <v>316</v>
      </c>
      <c r="B317" t="s">
        <v>348</v>
      </c>
      <c r="C317">
        <v>32.221742900000002</v>
      </c>
      <c r="D317">
        <v>-110.926479</v>
      </c>
      <c r="E317">
        <v>666880</v>
      </c>
      <c r="F317" s="1">
        <v>24649000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1</v>
      </c>
      <c r="X317" s="3">
        <v>1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</row>
    <row r="318" spans="1:46" x14ac:dyDescent="0.2">
      <c r="A318">
        <v>317</v>
      </c>
      <c r="B318" t="s">
        <v>349</v>
      </c>
      <c r="C318">
        <v>38.907192299999998</v>
      </c>
      <c r="D318">
        <v>-77.036870699999994</v>
      </c>
      <c r="E318">
        <v>4118628</v>
      </c>
      <c r="F318" s="1">
        <v>217527000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1</v>
      </c>
      <c r="T318" s="3">
        <v>0</v>
      </c>
      <c r="U318" s="3">
        <v>0</v>
      </c>
      <c r="V318" s="3">
        <v>0</v>
      </c>
      <c r="W318" s="3">
        <v>0</v>
      </c>
      <c r="X318" s="3">
        <v>1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1</v>
      </c>
    </row>
    <row r="319" spans="1:46" x14ac:dyDescent="0.2">
      <c r="A319">
        <v>318</v>
      </c>
      <c r="B319" t="s">
        <v>350</v>
      </c>
      <c r="C319">
        <v>44.552010500000002</v>
      </c>
      <c r="D319">
        <v>-69.631712100000001</v>
      </c>
      <c r="E319">
        <v>165671</v>
      </c>
      <c r="F319" s="1">
        <v>1875000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</row>
    <row r="320" spans="1:46" x14ac:dyDescent="0.2">
      <c r="A320">
        <v>319</v>
      </c>
      <c r="B320" t="s">
        <v>351</v>
      </c>
      <c r="C320">
        <v>36.7281154</v>
      </c>
      <c r="D320">
        <v>-91.852371099999999</v>
      </c>
      <c r="E320">
        <v>67165</v>
      </c>
      <c r="F320" s="1">
        <v>177000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1</v>
      </c>
      <c r="T320" s="3">
        <v>0</v>
      </c>
      <c r="U320" s="3">
        <v>0</v>
      </c>
      <c r="V320" s="3">
        <v>0</v>
      </c>
      <c r="W320" s="3">
        <v>0</v>
      </c>
      <c r="X320" s="3">
        <v>1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</row>
    <row r="321" spans="1:46" x14ac:dyDescent="0.2">
      <c r="A321">
        <v>320</v>
      </c>
      <c r="B321" t="s">
        <v>352</v>
      </c>
      <c r="C321">
        <v>35.159518200000001</v>
      </c>
      <c r="D321">
        <v>-84.876611499999996</v>
      </c>
      <c r="E321">
        <v>87355</v>
      </c>
      <c r="F321" s="1">
        <v>298000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</row>
    <row r="322" spans="1:46" x14ac:dyDescent="0.2">
      <c r="A322">
        <v>321</v>
      </c>
      <c r="B322" t="s">
        <v>353</v>
      </c>
      <c r="C322">
        <v>39.201440400000003</v>
      </c>
      <c r="D322">
        <v>-85.921379599999995</v>
      </c>
      <c r="E322">
        <v>139128</v>
      </c>
      <c r="F322" s="1">
        <v>437000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</row>
    <row r="323" spans="1:46" x14ac:dyDescent="0.2">
      <c r="A323">
        <v>322</v>
      </c>
      <c r="B323" t="s">
        <v>354</v>
      </c>
      <c r="C323">
        <v>37.848714700000002</v>
      </c>
      <c r="D323">
        <v>-81.993458099999998</v>
      </c>
      <c r="E323">
        <v>43032</v>
      </c>
      <c r="F323" s="1">
        <v>59000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1</v>
      </c>
    </row>
    <row r="324" spans="1:46" x14ac:dyDescent="0.2">
      <c r="A324">
        <v>323</v>
      </c>
      <c r="B324" t="s">
        <v>355</v>
      </c>
      <c r="C324">
        <v>38.731743100000003</v>
      </c>
      <c r="D324">
        <v>-82.997674200000006</v>
      </c>
      <c r="E324">
        <v>93356</v>
      </c>
      <c r="F324" s="1">
        <v>256000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</row>
    <row r="325" spans="1:46" x14ac:dyDescent="0.2">
      <c r="A325">
        <v>324</v>
      </c>
      <c r="B325" t="s">
        <v>356</v>
      </c>
      <c r="C325">
        <v>40.416702200000003</v>
      </c>
      <c r="D325">
        <v>-86.875286900000006</v>
      </c>
      <c r="E325">
        <v>247523</v>
      </c>
      <c r="F325" s="1">
        <v>1563000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</row>
    <row r="326" spans="1:46" x14ac:dyDescent="0.2">
      <c r="A326">
        <v>325</v>
      </c>
      <c r="B326" t="s">
        <v>357</v>
      </c>
      <c r="C326">
        <v>46.808326800000003</v>
      </c>
      <c r="D326">
        <v>-100.7837392</v>
      </c>
      <c r="E326">
        <v>123682</v>
      </c>
      <c r="F326" s="1">
        <v>810000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</row>
    <row r="327" spans="1:46" x14ac:dyDescent="0.2">
      <c r="A327">
        <v>326</v>
      </c>
      <c r="B327" t="s">
        <v>358</v>
      </c>
      <c r="C327">
        <v>64.837777799999998</v>
      </c>
      <c r="D327">
        <v>-147.7163889</v>
      </c>
      <c r="E327">
        <v>92111</v>
      </c>
      <c r="F327" s="1">
        <v>439000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1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</row>
    <row r="328" spans="1:46" x14ac:dyDescent="0.2">
      <c r="A328">
        <v>327</v>
      </c>
      <c r="B328" t="s">
        <v>359</v>
      </c>
      <c r="C328">
        <v>40.4233142</v>
      </c>
      <c r="D328">
        <v>-104.7091322</v>
      </c>
      <c r="E328">
        <v>131821</v>
      </c>
      <c r="F328" s="1">
        <v>2854000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1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</row>
    <row r="329" spans="1:46" x14ac:dyDescent="0.2">
      <c r="A329">
        <v>328</v>
      </c>
      <c r="B329" t="s">
        <v>360</v>
      </c>
      <c r="C329">
        <v>46.588370699999999</v>
      </c>
      <c r="D329">
        <v>-112.0245054</v>
      </c>
      <c r="E329">
        <v>58752</v>
      </c>
      <c r="F329" s="1">
        <v>873000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</row>
    <row r="330" spans="1:46" x14ac:dyDescent="0.2">
      <c r="A330">
        <v>329</v>
      </c>
      <c r="B330" t="s">
        <v>361</v>
      </c>
      <c r="C330">
        <v>32.298757299999998</v>
      </c>
      <c r="D330">
        <v>-90.184810299999995</v>
      </c>
      <c r="E330">
        <v>615521</v>
      </c>
      <c r="F330" s="1">
        <v>13561000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</row>
    <row r="331" spans="1:46" x14ac:dyDescent="0.2">
      <c r="A331">
        <v>330</v>
      </c>
      <c r="B331" t="s">
        <v>362</v>
      </c>
      <c r="C331">
        <v>58.301944399999996</v>
      </c>
      <c r="D331">
        <v>-134.4197222</v>
      </c>
      <c r="E331">
        <v>68989</v>
      </c>
      <c r="F331" s="1">
        <v>265000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1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</row>
    <row r="332" spans="1:46" x14ac:dyDescent="0.2">
      <c r="A332">
        <v>331</v>
      </c>
      <c r="B332" t="s">
        <v>363</v>
      </c>
      <c r="C332">
        <v>48.2329668</v>
      </c>
      <c r="D332">
        <v>-101.2922906</v>
      </c>
      <c r="E332">
        <v>122687</v>
      </c>
      <c r="F332" s="1">
        <v>399000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</row>
    <row r="333" spans="1:46" x14ac:dyDescent="0.2">
      <c r="A333">
        <v>332</v>
      </c>
      <c r="B333" t="s">
        <v>364</v>
      </c>
      <c r="C333">
        <v>39.103118199999997</v>
      </c>
      <c r="D333">
        <v>-84.512019600000002</v>
      </c>
      <c r="E333">
        <v>1990451</v>
      </c>
      <c r="F333" s="1">
        <v>57427000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1</v>
      </c>
      <c r="X333" s="3">
        <v>1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1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</row>
    <row r="334" spans="1:46" x14ac:dyDescent="0.2">
      <c r="A334">
        <v>333</v>
      </c>
      <c r="B334" t="s">
        <v>365</v>
      </c>
      <c r="C334">
        <v>39.758947800000001</v>
      </c>
      <c r="D334">
        <v>-84.191606899999996</v>
      </c>
      <c r="E334">
        <v>1207689</v>
      </c>
      <c r="F334" s="1">
        <v>24640000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1</v>
      </c>
      <c r="X334" s="3">
        <v>1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1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</row>
    <row r="335" spans="1:46" x14ac:dyDescent="0.2">
      <c r="A335">
        <v>334</v>
      </c>
      <c r="B335" t="s">
        <v>366</v>
      </c>
      <c r="C335">
        <v>36.850768899999998</v>
      </c>
      <c r="D335">
        <v>-76.285872600000005</v>
      </c>
      <c r="E335">
        <v>1635296</v>
      </c>
      <c r="F335" s="1">
        <v>90719000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1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1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</row>
    <row r="336" spans="1:46" x14ac:dyDescent="0.2">
      <c r="A336">
        <v>335</v>
      </c>
      <c r="B336" t="s">
        <v>367</v>
      </c>
      <c r="C336">
        <v>28.538335499999999</v>
      </c>
      <c r="D336">
        <v>-81.379236500000005</v>
      </c>
      <c r="E336">
        <v>1256429</v>
      </c>
      <c r="F336" s="1">
        <v>34530000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1</v>
      </c>
      <c r="X336" s="3">
        <v>1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1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</row>
    <row r="337" spans="1:46" x14ac:dyDescent="0.2">
      <c r="A337">
        <v>336</v>
      </c>
      <c r="B337" t="s">
        <v>368</v>
      </c>
      <c r="C337">
        <v>27.950575000000001</v>
      </c>
      <c r="D337">
        <v>-82.457177599999994</v>
      </c>
      <c r="E337">
        <v>2249405</v>
      </c>
      <c r="F337" s="1">
        <v>74628000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1</v>
      </c>
      <c r="X337" s="3">
        <v>1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1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</row>
    <row r="338" spans="1:46" x14ac:dyDescent="0.2">
      <c r="A338">
        <v>337</v>
      </c>
      <c r="B338" t="s">
        <v>369</v>
      </c>
      <c r="C338">
        <v>34.774531000000003</v>
      </c>
      <c r="D338">
        <v>-96.678344899999999</v>
      </c>
      <c r="E338">
        <v>52677</v>
      </c>
      <c r="F338" s="1">
        <v>375000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</row>
    <row r="339" spans="1:46" x14ac:dyDescent="0.2">
      <c r="A339">
        <v>338</v>
      </c>
      <c r="B339" t="s">
        <v>370</v>
      </c>
      <c r="C339">
        <v>29.651634399999999</v>
      </c>
      <c r="D339">
        <v>-82.324826200000004</v>
      </c>
      <c r="E339">
        <v>260538</v>
      </c>
      <c r="F339" s="1">
        <v>4017000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1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</row>
    <row r="340" spans="1:46" x14ac:dyDescent="0.2">
      <c r="A340">
        <v>339</v>
      </c>
      <c r="B340" t="s">
        <v>371</v>
      </c>
      <c r="C340">
        <v>42.098686700000002</v>
      </c>
      <c r="D340">
        <v>-75.917973799999999</v>
      </c>
      <c r="E340">
        <v>356645</v>
      </c>
      <c r="F340" s="1">
        <v>5356000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1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</row>
    <row r="341" spans="1:46" x14ac:dyDescent="0.2">
      <c r="A341">
        <v>340</v>
      </c>
      <c r="B341" t="s">
        <v>372</v>
      </c>
      <c r="C341">
        <v>42.089796499999999</v>
      </c>
      <c r="D341">
        <v>-76.807733799999994</v>
      </c>
      <c r="E341">
        <v>315038</v>
      </c>
      <c r="F341" s="1">
        <v>5752000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1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</row>
    <row r="342" spans="1:46" x14ac:dyDescent="0.2">
      <c r="A342">
        <v>341</v>
      </c>
      <c r="B342" t="s">
        <v>373</v>
      </c>
      <c r="C342">
        <v>42.0970023</v>
      </c>
      <c r="D342">
        <v>-79.235325900000007</v>
      </c>
      <c r="E342">
        <v>186945</v>
      </c>
      <c r="F342" s="1">
        <v>1907000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1</v>
      </c>
      <c r="T342" s="3">
        <v>0</v>
      </c>
      <c r="U342" s="3">
        <v>0</v>
      </c>
      <c r="V342" s="3">
        <v>0</v>
      </c>
      <c r="W342" s="3">
        <v>0</v>
      </c>
      <c r="X342" s="3">
        <v>1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</row>
    <row r="343" spans="1:46" x14ac:dyDescent="0.2">
      <c r="A343">
        <v>342</v>
      </c>
      <c r="B343" t="s">
        <v>374</v>
      </c>
      <c r="C343">
        <v>42.083638999999998</v>
      </c>
      <c r="D343">
        <v>-78.429927000000006</v>
      </c>
      <c r="E343">
        <v>239343</v>
      </c>
      <c r="F343" s="1">
        <v>1705000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1</v>
      </c>
      <c r="T343" s="3">
        <v>0</v>
      </c>
      <c r="U343" s="3">
        <v>0</v>
      </c>
      <c r="V343" s="3">
        <v>0</v>
      </c>
      <c r="W343" s="3">
        <v>0</v>
      </c>
      <c r="X343" s="3">
        <v>1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</row>
    <row r="344" spans="1:46" x14ac:dyDescent="0.2">
      <c r="A344">
        <v>343</v>
      </c>
      <c r="B344" t="s">
        <v>375</v>
      </c>
      <c r="C344">
        <v>38.040583699999999</v>
      </c>
      <c r="D344">
        <v>-84.503716400000002</v>
      </c>
      <c r="E344">
        <v>816101</v>
      </c>
      <c r="F344" s="1">
        <v>6952000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1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</row>
    <row r="345" spans="1:46" x14ac:dyDescent="0.2">
      <c r="A345">
        <v>344</v>
      </c>
      <c r="B345" t="s">
        <v>376</v>
      </c>
      <c r="C345">
        <v>37.971559200000002</v>
      </c>
      <c r="D345">
        <v>-87.571089799999996</v>
      </c>
      <c r="E345">
        <v>504859</v>
      </c>
      <c r="F345" s="1">
        <v>1534000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</row>
    <row r="346" spans="1:46" x14ac:dyDescent="0.2">
      <c r="A346">
        <v>345</v>
      </c>
      <c r="B346" t="s">
        <v>377</v>
      </c>
      <c r="C346">
        <v>46.003823199999999</v>
      </c>
      <c r="D346">
        <v>-112.5347776</v>
      </c>
      <c r="E346">
        <v>65252</v>
      </c>
      <c r="F346" s="1">
        <v>308000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1</v>
      </c>
    </row>
    <row r="347" spans="1:46" x14ac:dyDescent="0.2">
      <c r="A347">
        <v>346</v>
      </c>
      <c r="B347" t="s">
        <v>378</v>
      </c>
      <c r="C347">
        <v>41.499319999999997</v>
      </c>
      <c r="D347">
        <v>-81.694360500000002</v>
      </c>
      <c r="E347">
        <v>2894133</v>
      </c>
      <c r="F347" s="1">
        <v>87715000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1</v>
      </c>
      <c r="T347" s="3">
        <v>0</v>
      </c>
      <c r="U347" s="3">
        <v>0</v>
      </c>
      <c r="V347" s="3">
        <v>0</v>
      </c>
      <c r="W347" s="3">
        <v>0</v>
      </c>
      <c r="X347" s="3">
        <v>1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1</v>
      </c>
    </row>
    <row r="348" spans="1:46" x14ac:dyDescent="0.2">
      <c r="A348">
        <v>347</v>
      </c>
      <c r="B348" t="s">
        <v>379</v>
      </c>
      <c r="C348">
        <v>46.588370699999999</v>
      </c>
      <c r="D348">
        <v>-112.0245054</v>
      </c>
      <c r="E348">
        <v>58752</v>
      </c>
      <c r="F348" s="1">
        <v>815000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1</v>
      </c>
    </row>
    <row r="349" spans="1:46" x14ac:dyDescent="0.2">
      <c r="A349">
        <v>348</v>
      </c>
      <c r="B349" t="s">
        <v>380</v>
      </c>
      <c r="C349">
        <v>48.191988899999998</v>
      </c>
      <c r="D349">
        <v>-114.3168131</v>
      </c>
      <c r="E349">
        <v>59218</v>
      </c>
      <c r="F349" s="1">
        <v>1675000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1</v>
      </c>
    </row>
    <row r="350" spans="1:46" x14ac:dyDescent="0.2">
      <c r="A350">
        <v>349</v>
      </c>
      <c r="B350" t="s">
        <v>381</v>
      </c>
      <c r="C350">
        <v>48.191988899999998</v>
      </c>
      <c r="D350">
        <v>-114.3168131</v>
      </c>
      <c r="E350">
        <v>59218</v>
      </c>
      <c r="F350" s="1">
        <v>1616000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1</v>
      </c>
    </row>
    <row r="351" spans="1:46" x14ac:dyDescent="0.2">
      <c r="A351">
        <v>350</v>
      </c>
      <c r="B351" t="s">
        <v>382</v>
      </c>
      <c r="C351">
        <v>37.848714700000002</v>
      </c>
      <c r="D351">
        <v>-81.993458099999998</v>
      </c>
      <c r="E351">
        <v>43032</v>
      </c>
      <c r="F351" s="1">
        <v>57000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1</v>
      </c>
    </row>
    <row r="352" spans="1:46" x14ac:dyDescent="0.2">
      <c r="A352">
        <v>351</v>
      </c>
      <c r="B352" t="s">
        <v>383</v>
      </c>
      <c r="C352">
        <v>33.660938899999998</v>
      </c>
      <c r="D352">
        <v>-95.555513000000005</v>
      </c>
      <c r="E352">
        <v>89422</v>
      </c>
      <c r="F352" s="1">
        <v>1219000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1</v>
      </c>
    </row>
    <row r="353" spans="1:46" x14ac:dyDescent="0.2">
      <c r="A353">
        <v>352</v>
      </c>
      <c r="B353" t="s">
        <v>384</v>
      </c>
      <c r="C353">
        <v>38.731743100000003</v>
      </c>
      <c r="D353">
        <v>-82.997674200000006</v>
      </c>
      <c r="E353">
        <v>93356</v>
      </c>
      <c r="F353" s="1">
        <v>250000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1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1</v>
      </c>
    </row>
    <row r="354" spans="1:46" x14ac:dyDescent="0.2">
      <c r="A354">
        <v>353</v>
      </c>
      <c r="B354" t="s">
        <v>385</v>
      </c>
      <c r="C354">
        <v>29.424121899999999</v>
      </c>
      <c r="D354">
        <v>-98.493628200000003</v>
      </c>
      <c r="E354">
        <v>1530954</v>
      </c>
      <c r="F354" s="1">
        <v>58795000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1</v>
      </c>
      <c r="T354" s="3">
        <v>0</v>
      </c>
      <c r="U354" s="3">
        <v>0</v>
      </c>
      <c r="V354" s="3">
        <v>0</v>
      </c>
      <c r="W354" s="3">
        <v>0</v>
      </c>
      <c r="X354" s="3">
        <v>1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F174"/>
  <sheetViews>
    <sheetView tabSelected="1" workbookViewId="0">
      <selection activeCell="A2" sqref="A2:AF174"/>
    </sheetView>
  </sheetViews>
  <sheetFormatPr baseColWidth="10" defaultRowHeight="16" x14ac:dyDescent="0.2"/>
  <sheetData>
    <row r="1" spans="1:32" x14ac:dyDescent="0.2">
      <c r="A1" t="s">
        <v>386</v>
      </c>
      <c r="B1" t="s">
        <v>387</v>
      </c>
      <c r="C1" t="s">
        <v>388</v>
      </c>
      <c r="D1" t="s">
        <v>389</v>
      </c>
      <c r="E1" t="s">
        <v>390</v>
      </c>
      <c r="F1" t="s">
        <v>391</v>
      </c>
      <c r="H1" t="s">
        <v>392</v>
      </c>
      <c r="I1" t="s">
        <v>393</v>
      </c>
      <c r="J1" t="s">
        <v>394</v>
      </c>
      <c r="K1" t="s">
        <v>395</v>
      </c>
      <c r="L1" t="s">
        <v>396</v>
      </c>
      <c r="M1" t="s">
        <v>397</v>
      </c>
      <c r="N1" t="s">
        <v>398</v>
      </c>
    </row>
    <row r="2" spans="1:32" x14ac:dyDescent="0.2">
      <c r="A2">
        <v>1</v>
      </c>
      <c r="B2" t="s">
        <v>1153</v>
      </c>
      <c r="C2">
        <v>30.267153</v>
      </c>
      <c r="D2">
        <v>-97.743060799999995</v>
      </c>
      <c r="E2">
        <v>1325029</v>
      </c>
      <c r="F2" s="1">
        <f>VLOOKUP(B2, [3]WinningBids!$B$1:$L$494, 8,0)</f>
        <v>11291000</v>
      </c>
      <c r="G2" s="3">
        <v>1</v>
      </c>
      <c r="H2" s="3" t="s">
        <v>1154</v>
      </c>
      <c r="I2" s="2">
        <v>9</v>
      </c>
      <c r="J2">
        <v>1</v>
      </c>
      <c r="K2">
        <v>9</v>
      </c>
      <c r="L2">
        <f>(8000000/(27202868173))*27202868173</f>
        <v>8000000</v>
      </c>
      <c r="M2">
        <v>25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x14ac:dyDescent="0.2">
      <c r="A3">
        <v>2</v>
      </c>
      <c r="B3" t="s">
        <v>1155</v>
      </c>
      <c r="C3">
        <v>30.651170650000001</v>
      </c>
      <c r="D3">
        <v>-96.352184999999992</v>
      </c>
      <c r="E3">
        <v>184885</v>
      </c>
      <c r="F3" s="1">
        <f>VLOOKUP(B3, [3]WinningBids!$B$1:$L$494, 8,0)</f>
        <v>658000</v>
      </c>
      <c r="G3" s="3">
        <v>2</v>
      </c>
      <c r="H3" s="3" t="s">
        <v>1156</v>
      </c>
      <c r="I3" s="2">
        <v>13</v>
      </c>
      <c r="J3">
        <v>10</v>
      </c>
      <c r="K3">
        <v>22</v>
      </c>
      <c r="L3">
        <f>(9000000/(27202868173))*27202868173</f>
        <v>9000000</v>
      </c>
      <c r="M3">
        <v>25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1:32" x14ac:dyDescent="0.2">
      <c r="A4">
        <v>3</v>
      </c>
      <c r="B4" t="s">
        <v>1157</v>
      </c>
      <c r="C4">
        <v>39.103118199999997</v>
      </c>
      <c r="D4">
        <v>-84.512019600000002</v>
      </c>
      <c r="E4">
        <v>2170768</v>
      </c>
      <c r="F4" s="1">
        <f>VLOOKUP(B4, [3]WinningBids!$B$1:$L$494, 8,0)</f>
        <v>20242000</v>
      </c>
      <c r="G4" s="3">
        <v>3</v>
      </c>
      <c r="H4" s="3" t="s">
        <v>1158</v>
      </c>
      <c r="I4" s="2">
        <v>13</v>
      </c>
      <c r="J4">
        <v>23</v>
      </c>
      <c r="K4">
        <v>35</v>
      </c>
      <c r="L4">
        <f>(10040000/(27202868173))*27202868173</f>
        <v>10040000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1:32" x14ac:dyDescent="0.2">
      <c r="A5">
        <v>4</v>
      </c>
      <c r="B5" t="s">
        <v>1159</v>
      </c>
      <c r="C5">
        <v>38.833881599999998</v>
      </c>
      <c r="D5">
        <v>-104.8213634</v>
      </c>
      <c r="E5">
        <v>537484</v>
      </c>
      <c r="F5" s="1">
        <f>VLOOKUP(B5, [3]WinningBids!$B$1:$L$494, 8,0)</f>
        <v>1482000</v>
      </c>
      <c r="G5" s="3">
        <v>4</v>
      </c>
      <c r="H5" s="3" t="s">
        <v>1160</v>
      </c>
      <c r="I5" s="2">
        <v>1</v>
      </c>
      <c r="J5">
        <v>36</v>
      </c>
      <c r="K5">
        <v>36</v>
      </c>
      <c r="L5">
        <f>(138000/(27202868173))*27202868173</f>
        <v>138000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x14ac:dyDescent="0.2">
      <c r="A6">
        <v>5</v>
      </c>
      <c r="B6" t="s">
        <v>1161</v>
      </c>
      <c r="C6">
        <v>31.761877800000001</v>
      </c>
      <c r="D6">
        <v>-106.4850217</v>
      </c>
      <c r="E6">
        <v>748239</v>
      </c>
      <c r="F6" s="1">
        <f>VLOOKUP(B6, [3]WinningBids!$B$1:$L$494, 8,0)</f>
        <v>11177000</v>
      </c>
      <c r="G6" s="3">
        <v>5</v>
      </c>
      <c r="H6" s="3" t="s">
        <v>1162</v>
      </c>
      <c r="I6" s="2">
        <v>35</v>
      </c>
      <c r="J6">
        <v>37</v>
      </c>
      <c r="K6">
        <v>71</v>
      </c>
      <c r="L6">
        <f>(35041000/(27202868173))*27202868173</f>
        <v>35041000</v>
      </c>
      <c r="M6">
        <v>25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x14ac:dyDescent="0.2">
      <c r="A7">
        <v>6</v>
      </c>
      <c r="B7" t="s">
        <v>1163</v>
      </c>
      <c r="C7">
        <v>32.319939599999998</v>
      </c>
      <c r="D7">
        <v>-106.7636538</v>
      </c>
      <c r="E7">
        <v>249902.00000000003</v>
      </c>
      <c r="F7" s="1">
        <f>VLOOKUP(B7, [3]WinningBids!$B$1:$L$494, 8,0)</f>
        <v>447000</v>
      </c>
      <c r="G7" s="3">
        <v>6</v>
      </c>
      <c r="H7" s="3" t="s">
        <v>1164</v>
      </c>
      <c r="I7" s="2">
        <v>4</v>
      </c>
      <c r="J7">
        <v>72</v>
      </c>
      <c r="K7">
        <v>75</v>
      </c>
      <c r="L7">
        <f>(15000000/(27202868173))*27202868173</f>
        <v>15000000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x14ac:dyDescent="0.2">
      <c r="A8">
        <v>7</v>
      </c>
      <c r="B8" t="s">
        <v>1165</v>
      </c>
      <c r="C8">
        <v>38.040583699999999</v>
      </c>
      <c r="D8">
        <v>-84.503716400000002</v>
      </c>
      <c r="E8">
        <v>927633</v>
      </c>
      <c r="F8" s="1">
        <f>VLOOKUP(B8, [3]WinningBids!$B$1:$L$494, 8,0)</f>
        <v>2435000</v>
      </c>
      <c r="G8" s="3">
        <v>7</v>
      </c>
      <c r="H8" s="3" t="s">
        <v>1166</v>
      </c>
      <c r="I8" s="2">
        <v>6</v>
      </c>
      <c r="J8">
        <v>76</v>
      </c>
      <c r="K8">
        <v>81</v>
      </c>
      <c r="L8">
        <f>(20717500/(27202868173))*27202868173</f>
        <v>20717500</v>
      </c>
      <c r="M8">
        <v>25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1:32" x14ac:dyDescent="0.2">
      <c r="A9">
        <v>8</v>
      </c>
      <c r="B9" t="s">
        <v>1167</v>
      </c>
      <c r="C9">
        <v>38.252664699999997</v>
      </c>
      <c r="D9">
        <v>-85.758455699999999</v>
      </c>
      <c r="E9">
        <v>1486048</v>
      </c>
      <c r="F9" s="1">
        <f>VLOOKUP(B9, [3]WinningBids!$B$1:$L$494, 8,0)</f>
        <v>4442000</v>
      </c>
      <c r="G9" s="3">
        <v>8</v>
      </c>
      <c r="H9" s="3" t="s">
        <v>1168</v>
      </c>
      <c r="I9" s="2">
        <v>17</v>
      </c>
      <c r="J9">
        <v>82</v>
      </c>
      <c r="K9">
        <v>98</v>
      </c>
      <c r="L9">
        <f>(36860400/(27202868173))*27202868173</f>
        <v>36860400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x14ac:dyDescent="0.2">
      <c r="A10">
        <v>9</v>
      </c>
      <c r="B10" t="s">
        <v>1169</v>
      </c>
      <c r="C10">
        <v>29.424121899999999</v>
      </c>
      <c r="D10">
        <v>-98.493628200000003</v>
      </c>
      <c r="E10">
        <v>1856320</v>
      </c>
      <c r="F10" s="1">
        <f>VLOOKUP(B10, [3]WinningBids!$B$1:$L$494, 8,0)</f>
        <v>16047000</v>
      </c>
      <c r="G10" s="3">
        <v>9</v>
      </c>
      <c r="H10" s="3" t="s">
        <v>1170</v>
      </c>
      <c r="I10" s="2">
        <v>1</v>
      </c>
      <c r="J10">
        <v>99</v>
      </c>
      <c r="K10">
        <v>99</v>
      </c>
      <c r="L10">
        <f>(1085000/(27202868173))*27202868173</f>
        <v>1085000</v>
      </c>
      <c r="M10">
        <v>25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2" x14ac:dyDescent="0.2">
      <c r="A11">
        <v>10</v>
      </c>
      <c r="B11" t="s">
        <v>1171</v>
      </c>
      <c r="C11">
        <v>35.456893000000001</v>
      </c>
      <c r="D11">
        <v>-82.506219850000008</v>
      </c>
      <c r="E11">
        <v>608250</v>
      </c>
      <c r="F11" s="1">
        <f>VLOOKUP(B11, [3]WinningBids!$B$1:$L$494, 8,0)</f>
        <v>1597000</v>
      </c>
      <c r="G11" s="3">
        <v>10</v>
      </c>
      <c r="H11" s="3" t="s">
        <v>25</v>
      </c>
      <c r="I11" s="2">
        <v>1</v>
      </c>
      <c r="J11">
        <v>100</v>
      </c>
      <c r="K11">
        <v>100</v>
      </c>
      <c r="L11">
        <f>(1937000/(27202868173))*27202868173</f>
        <v>1936999.9999999998</v>
      </c>
      <c r="M11">
        <v>25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x14ac:dyDescent="0.2">
      <c r="A12">
        <v>11</v>
      </c>
      <c r="B12" t="s">
        <v>1172</v>
      </c>
      <c r="C12">
        <v>39.013243450000004</v>
      </c>
      <c r="D12">
        <v>-86.506800300000009</v>
      </c>
      <c r="E12">
        <v>240734</v>
      </c>
      <c r="F12" s="1">
        <f>VLOOKUP(B12, [3]WinningBids!$B$1:$L$494, 8,0)</f>
        <v>494000</v>
      </c>
      <c r="G12" s="3">
        <v>11</v>
      </c>
      <c r="H12" s="3" t="s">
        <v>1173</v>
      </c>
      <c r="I12" s="2">
        <v>1</v>
      </c>
      <c r="J12">
        <v>101</v>
      </c>
      <c r="K12">
        <v>101</v>
      </c>
      <c r="L12">
        <f>(675500/(27202868173))*27202868173</f>
        <v>675500</v>
      </c>
      <c r="M12">
        <v>15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x14ac:dyDescent="0.2">
      <c r="A13">
        <v>12</v>
      </c>
      <c r="B13" t="s">
        <v>1174</v>
      </c>
      <c r="C13">
        <v>35.244584450000005</v>
      </c>
      <c r="D13">
        <v>-81.01521360000001</v>
      </c>
      <c r="E13">
        <v>2078082.9999999998</v>
      </c>
      <c r="F13" s="1">
        <f>VLOOKUP(B13, [3]WinningBids!$B$1:$L$494, 8,0)</f>
        <v>32293000</v>
      </c>
      <c r="G13" s="3">
        <v>12</v>
      </c>
      <c r="H13" s="3" t="s">
        <v>1175</v>
      </c>
      <c r="I13" s="2">
        <v>4</v>
      </c>
      <c r="J13">
        <v>102</v>
      </c>
      <c r="K13">
        <v>105</v>
      </c>
      <c r="L13">
        <f>(2292000/(27202868173))*27202868173</f>
        <v>2292000</v>
      </c>
      <c r="M13">
        <v>25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x14ac:dyDescent="0.2">
      <c r="A14">
        <v>13</v>
      </c>
      <c r="B14" t="s">
        <v>1176</v>
      </c>
      <c r="C14">
        <v>39.201440400000003</v>
      </c>
      <c r="D14">
        <v>-85.921379599999995</v>
      </c>
      <c r="E14">
        <v>155281</v>
      </c>
      <c r="F14" s="1">
        <f>VLOOKUP(B14, [3]WinningBids!$B$1:$L$494, 8,0)</f>
        <v>233000</v>
      </c>
      <c r="G14" s="3">
        <v>13</v>
      </c>
      <c r="H14" s="3" t="s">
        <v>1177</v>
      </c>
      <c r="I14" s="2">
        <v>6</v>
      </c>
      <c r="J14">
        <v>106</v>
      </c>
      <c r="K14">
        <v>111</v>
      </c>
      <c r="L14">
        <f>(5800000/(27202868173))*27202868173</f>
        <v>5800000</v>
      </c>
      <c r="M14">
        <v>25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x14ac:dyDescent="0.2">
      <c r="A15">
        <v>14</v>
      </c>
      <c r="B15" t="s">
        <v>1178</v>
      </c>
      <c r="C15">
        <v>36.072635400000003</v>
      </c>
      <c r="D15">
        <v>-79.791975399999998</v>
      </c>
      <c r="E15">
        <v>1454066</v>
      </c>
      <c r="F15" s="1">
        <f>VLOOKUP(B15, [3]WinningBids!$B$1:$L$494, 8,0)</f>
        <v>17707000</v>
      </c>
      <c r="G15" s="3">
        <v>14</v>
      </c>
      <c r="H15" s="3" t="s">
        <v>1179</v>
      </c>
      <c r="I15" s="2">
        <v>6</v>
      </c>
      <c r="J15">
        <v>112</v>
      </c>
      <c r="K15">
        <v>117</v>
      </c>
      <c r="L15">
        <f>(25000000/(27202868173))*27202868173</f>
        <v>25000000</v>
      </c>
      <c r="M15">
        <v>25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x14ac:dyDescent="0.2">
      <c r="A16">
        <v>15</v>
      </c>
      <c r="B16" t="s">
        <v>1180</v>
      </c>
      <c r="C16">
        <v>35.797960166666662</v>
      </c>
      <c r="D16">
        <v>-81.522753666666674</v>
      </c>
      <c r="E16">
        <v>341851</v>
      </c>
      <c r="F16" s="1">
        <f>VLOOKUP(B16, [3]WinningBids!$B$1:$L$494, 8,0)</f>
        <v>539000</v>
      </c>
      <c r="G16" s="3">
        <v>15</v>
      </c>
      <c r="H16" s="3" t="s">
        <v>1181</v>
      </c>
      <c r="I16" s="2">
        <v>3</v>
      </c>
      <c r="J16">
        <v>118</v>
      </c>
      <c r="K16">
        <v>120</v>
      </c>
      <c r="L16">
        <f>(1600000/(27202868173))*27202868173</f>
        <v>1600000</v>
      </c>
      <c r="M16">
        <v>25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x14ac:dyDescent="0.2">
      <c r="A17">
        <v>16</v>
      </c>
      <c r="B17" t="s">
        <v>1182</v>
      </c>
      <c r="C17">
        <v>39.768402999999999</v>
      </c>
      <c r="D17">
        <v>-86.158068</v>
      </c>
      <c r="E17">
        <v>1552963</v>
      </c>
      <c r="F17" s="1">
        <f>VLOOKUP(B17, [3]WinningBids!$B$1:$L$494, 8,0)</f>
        <v>8026000</v>
      </c>
      <c r="G17" s="3">
        <v>16</v>
      </c>
      <c r="H17" s="3" t="s">
        <v>1183</v>
      </c>
      <c r="I17" s="2">
        <v>2</v>
      </c>
      <c r="J17">
        <v>121</v>
      </c>
      <c r="K17">
        <v>122</v>
      </c>
      <c r="L17">
        <f>(844000/(27202868173))*27202868173</f>
        <v>843999.99999999988</v>
      </c>
      <c r="M17">
        <v>25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x14ac:dyDescent="0.2">
      <c r="A18">
        <v>17</v>
      </c>
      <c r="B18" t="s">
        <v>1184</v>
      </c>
      <c r="C18">
        <v>40.416702200000003</v>
      </c>
      <c r="D18">
        <v>-86.875286900000006</v>
      </c>
      <c r="E18">
        <v>275303</v>
      </c>
      <c r="F18" s="1">
        <f>VLOOKUP(B18, [3]WinningBids!$B$1:$L$494, 8,0)</f>
        <v>413000</v>
      </c>
      <c r="G18" s="3">
        <v>17</v>
      </c>
      <c r="H18" s="3" t="s">
        <v>1185</v>
      </c>
      <c r="I18" s="2">
        <v>1</v>
      </c>
      <c r="J18">
        <v>123</v>
      </c>
      <c r="K18">
        <v>123</v>
      </c>
      <c r="L18">
        <f>(260000/(27202868173))*27202868173</f>
        <v>260000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x14ac:dyDescent="0.2">
      <c r="A19">
        <v>18</v>
      </c>
      <c r="B19" t="s">
        <v>1186</v>
      </c>
      <c r="C19">
        <v>44.965727950000002</v>
      </c>
      <c r="D19">
        <v>-93.177484300000003</v>
      </c>
      <c r="E19">
        <v>3293598</v>
      </c>
      <c r="F19" s="1">
        <f>VLOOKUP(B19, [3]WinningBids!$B$1:$L$494, 8,0)</f>
        <v>21009000</v>
      </c>
      <c r="G19" s="3">
        <v>18</v>
      </c>
      <c r="H19" s="3" t="s">
        <v>1187</v>
      </c>
      <c r="I19" s="2">
        <v>37</v>
      </c>
      <c r="J19">
        <v>124</v>
      </c>
      <c r="K19">
        <v>160</v>
      </c>
      <c r="L19">
        <f>(19977500/(27202868173))*27202868173</f>
        <v>19977500</v>
      </c>
      <c r="M19">
        <v>25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x14ac:dyDescent="0.2">
      <c r="A20">
        <v>19</v>
      </c>
      <c r="B20" t="s">
        <v>1188</v>
      </c>
      <c r="C20">
        <v>35.467560200000001</v>
      </c>
      <c r="D20">
        <v>-97.5164276</v>
      </c>
      <c r="E20">
        <v>1434827</v>
      </c>
      <c r="F20" s="1">
        <f>VLOOKUP(B20, [3]WinningBids!$B$1:$L$494, 8,0)</f>
        <v>36681000</v>
      </c>
      <c r="G20" s="3">
        <v>19</v>
      </c>
      <c r="H20" s="3" t="s">
        <v>1189</v>
      </c>
      <c r="I20" s="2">
        <v>13</v>
      </c>
      <c r="J20">
        <v>161</v>
      </c>
      <c r="K20">
        <v>173</v>
      </c>
      <c r="L20">
        <f>(26521250/(27202868173))*27202868173</f>
        <v>26521250</v>
      </c>
      <c r="M20">
        <v>25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x14ac:dyDescent="0.2">
      <c r="A21">
        <v>20</v>
      </c>
      <c r="B21" t="s">
        <v>1190</v>
      </c>
      <c r="C21">
        <v>43.787743599999999</v>
      </c>
      <c r="D21">
        <v>-70.11116100000001</v>
      </c>
      <c r="E21">
        <v>521184.00000000006</v>
      </c>
      <c r="F21" s="1">
        <f>VLOOKUP(B21, [3]WinningBids!$B$1:$L$494, 8,0)</f>
        <v>1682000</v>
      </c>
      <c r="I21" s="2">
        <f>SUMIF(M2:M20, 1, I2:I20)</f>
        <v>36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x14ac:dyDescent="0.2">
      <c r="A22">
        <v>21</v>
      </c>
      <c r="B22" t="s">
        <v>1191</v>
      </c>
      <c r="C22">
        <v>38.109022600000003</v>
      </c>
      <c r="D22">
        <v>-78.980581999999998</v>
      </c>
      <c r="E22">
        <v>111524</v>
      </c>
      <c r="F22" s="1">
        <f>VLOOKUP(B22, [3]WinningBids!$B$1:$L$494, 8,0)</f>
        <v>354000</v>
      </c>
      <c r="I22" s="2"/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x14ac:dyDescent="0.2">
      <c r="A23">
        <v>22</v>
      </c>
      <c r="B23" t="s">
        <v>1192</v>
      </c>
      <c r="C23">
        <v>36.7281154</v>
      </c>
      <c r="D23">
        <v>-91.852371099999999</v>
      </c>
      <c r="E23">
        <v>77090</v>
      </c>
      <c r="F23" s="1">
        <f>VLOOKUP(B23, [3]WinningBids!$B$1:$L$494, 8,0)</f>
        <v>252000</v>
      </c>
      <c r="I23" s="2"/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x14ac:dyDescent="0.2">
      <c r="A24">
        <v>23</v>
      </c>
      <c r="B24" t="s">
        <v>1193</v>
      </c>
      <c r="C24">
        <v>42.733411250000003</v>
      </c>
      <c r="D24">
        <v>-73.847900199999998</v>
      </c>
      <c r="E24">
        <v>1047323.9999999999</v>
      </c>
      <c r="F24" s="1">
        <f>VLOOKUP(B24, [3]WinningBids!$B$1:$L$494, 8,0)</f>
        <v>4816000</v>
      </c>
      <c r="I24" s="2"/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x14ac:dyDescent="0.2">
      <c r="A25">
        <v>24</v>
      </c>
      <c r="B25" t="s">
        <v>1194</v>
      </c>
      <c r="C25">
        <v>39.013243450000004</v>
      </c>
      <c r="D25">
        <v>-86.506800300000009</v>
      </c>
      <c r="E25">
        <v>240734</v>
      </c>
      <c r="F25" s="1">
        <f>VLOOKUP(B25, [3]WinningBids!$B$1:$L$494, 8,0)</f>
        <v>361000</v>
      </c>
      <c r="I25" s="2"/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x14ac:dyDescent="0.2">
      <c r="A26">
        <v>25</v>
      </c>
      <c r="B26" t="s">
        <v>1195</v>
      </c>
      <c r="C26">
        <v>35.244584450000005</v>
      </c>
      <c r="D26">
        <v>-81.01521360000001</v>
      </c>
      <c r="E26">
        <v>2078082.9999999998</v>
      </c>
      <c r="F26" s="1">
        <f>VLOOKUP(B26, [3]WinningBids!$B$1:$L$494, 8,0)</f>
        <v>50315000</v>
      </c>
      <c r="I26" s="2"/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x14ac:dyDescent="0.2">
      <c r="A27">
        <v>26</v>
      </c>
      <c r="B27" t="s">
        <v>1196</v>
      </c>
      <c r="C27">
        <v>41.290382350000002</v>
      </c>
      <c r="D27">
        <v>-81.60668290000001</v>
      </c>
      <c r="E27">
        <v>2993610</v>
      </c>
      <c r="F27" s="1">
        <f>VLOOKUP(B27, [3]WinningBids!$B$1:$L$494, 8,0)</f>
        <v>48036000</v>
      </c>
      <c r="I27" s="2"/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 x14ac:dyDescent="0.2">
      <c r="A28">
        <v>27</v>
      </c>
      <c r="B28" t="s">
        <v>1197</v>
      </c>
      <c r="C28">
        <v>36.072635400000003</v>
      </c>
      <c r="D28">
        <v>-79.791975399999998</v>
      </c>
      <c r="E28">
        <v>1454066</v>
      </c>
      <c r="F28" s="1">
        <f>VLOOKUP(B28, [3]WinningBids!$B$1:$L$494, 8,0)</f>
        <v>28338000</v>
      </c>
      <c r="I28" s="2"/>
      <c r="N28">
        <v>0</v>
      </c>
      <c r="O28">
        <v>0</v>
      </c>
      <c r="P28">
        <v>1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">
      <c r="A29">
        <v>28</v>
      </c>
      <c r="B29" t="s">
        <v>1198</v>
      </c>
      <c r="C29">
        <v>41.970475449999995</v>
      </c>
      <c r="D29">
        <v>-79.190185200000002</v>
      </c>
      <c r="E29">
        <v>183613</v>
      </c>
      <c r="F29" s="1">
        <f>VLOOKUP(B29, [3]WinningBids!$B$1:$L$494, 8,0)</f>
        <v>805000</v>
      </c>
      <c r="I29" s="2"/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">
      <c r="A30">
        <v>29</v>
      </c>
      <c r="B30" t="s">
        <v>1199</v>
      </c>
      <c r="C30">
        <v>38.040583699999999</v>
      </c>
      <c r="D30">
        <v>-84.503716400000002</v>
      </c>
      <c r="E30">
        <v>927633</v>
      </c>
      <c r="F30" s="1">
        <f>VLOOKUP(B30, [3]WinningBids!$B$1:$L$494, 8,0)</f>
        <v>3313000</v>
      </c>
      <c r="I30" s="2"/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">
      <c r="A31">
        <v>30</v>
      </c>
      <c r="B31" t="s">
        <v>1200</v>
      </c>
      <c r="C31">
        <v>38.252664699999997</v>
      </c>
      <c r="D31">
        <v>-85.758455699999999</v>
      </c>
      <c r="E31">
        <v>1486048</v>
      </c>
      <c r="F31" s="1">
        <f>VLOOKUP(B31, [3]WinningBids!$B$1:$L$494, 8,0)</f>
        <v>8550000</v>
      </c>
      <c r="I31" s="2"/>
      <c r="N31">
        <v>0</v>
      </c>
      <c r="O31">
        <v>0</v>
      </c>
      <c r="P31">
        <v>1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">
      <c r="A32">
        <v>31</v>
      </c>
      <c r="B32" t="s">
        <v>1201</v>
      </c>
      <c r="C32">
        <v>42.989714166666666</v>
      </c>
      <c r="D32">
        <v>-71.4866423</v>
      </c>
      <c r="E32">
        <v>617057</v>
      </c>
      <c r="F32" s="1">
        <f>VLOOKUP(B32, [3]WinningBids!$B$1:$L$494, 8,0)</f>
        <v>1742000</v>
      </c>
      <c r="I32" s="2"/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">
      <c r="A33">
        <v>32</v>
      </c>
      <c r="B33" t="s">
        <v>1202</v>
      </c>
      <c r="C33">
        <v>46.877043850000007</v>
      </c>
      <c r="D33">
        <v>-122.92749615</v>
      </c>
      <c r="E33">
        <v>325360</v>
      </c>
      <c r="F33" s="1">
        <f>VLOOKUP(B33, [3]WinningBids!$B$1:$L$494, 8,0)</f>
        <v>512000</v>
      </c>
      <c r="I33" s="2"/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">
      <c r="A34">
        <v>33</v>
      </c>
      <c r="B34" t="s">
        <v>1203</v>
      </c>
      <c r="C34">
        <v>43.787743599999999</v>
      </c>
      <c r="D34">
        <v>-70.11116100000001</v>
      </c>
      <c r="E34">
        <v>521184.00000000006</v>
      </c>
      <c r="F34" s="1">
        <f>VLOOKUP(B34, [3]WinningBids!$B$1:$L$494, 8,0)</f>
        <v>2105000</v>
      </c>
      <c r="I34" s="2"/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">
      <c r="A35">
        <v>34</v>
      </c>
      <c r="B35" t="s">
        <v>1204</v>
      </c>
      <c r="C35">
        <v>32.715738000000002</v>
      </c>
      <c r="D35">
        <v>-117.1610838</v>
      </c>
      <c r="E35">
        <v>2813833</v>
      </c>
      <c r="F35" s="1">
        <f>VLOOKUP(B35, [3]WinningBids!$B$1:$L$494, 8,0)</f>
        <v>61405000</v>
      </c>
      <c r="I35" s="2"/>
      <c r="N35">
        <v>0</v>
      </c>
      <c r="O35">
        <v>0</v>
      </c>
      <c r="P35">
        <v>1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">
      <c r="A36">
        <v>35</v>
      </c>
      <c r="B36" t="s">
        <v>1205</v>
      </c>
      <c r="C36">
        <v>37.2089572</v>
      </c>
      <c r="D36">
        <v>-93.292298900000006</v>
      </c>
      <c r="E36">
        <v>660151</v>
      </c>
      <c r="F36" s="1">
        <f>VLOOKUP(B36, [3]WinningBids!$B$1:$L$494, 8,0)</f>
        <v>8110000</v>
      </c>
      <c r="I36" s="2"/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">
      <c r="A37">
        <v>36</v>
      </c>
      <c r="B37" t="s">
        <v>1206</v>
      </c>
      <c r="C37">
        <v>40.416702200000003</v>
      </c>
      <c r="D37">
        <v>-86.875286900000006</v>
      </c>
      <c r="E37">
        <v>275303</v>
      </c>
      <c r="F37" s="1">
        <f>VLOOKUP(B37, [3]WinningBids!$B$1:$L$494, 8,0)</f>
        <v>949000</v>
      </c>
      <c r="I37" s="2"/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">
      <c r="A38">
        <v>37</v>
      </c>
      <c r="B38" t="s">
        <v>1207</v>
      </c>
      <c r="C38">
        <v>42.733411250000003</v>
      </c>
      <c r="D38">
        <v>-73.847900199999998</v>
      </c>
      <c r="E38">
        <v>1047323.9999999999</v>
      </c>
      <c r="F38" s="1">
        <f>VLOOKUP(B38, [3]WinningBids!$B$1:$L$494, 8,0)</f>
        <v>3509000</v>
      </c>
      <c r="I38" s="2"/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">
      <c r="A39">
        <v>38</v>
      </c>
      <c r="B39" t="s">
        <v>1208</v>
      </c>
      <c r="C39">
        <v>40.64093136666667</v>
      </c>
      <c r="D39">
        <v>-75.360457833333328</v>
      </c>
      <c r="E39">
        <v>740395</v>
      </c>
      <c r="F39" s="1">
        <f>VLOOKUP(B39, [3]WinningBids!$B$1:$L$494, 8,0)</f>
        <v>3210000</v>
      </c>
      <c r="I39" s="2"/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">
      <c r="A40">
        <v>39</v>
      </c>
      <c r="B40" t="s">
        <v>1209</v>
      </c>
      <c r="C40">
        <v>30.267153</v>
      </c>
      <c r="D40">
        <v>-97.743060799999995</v>
      </c>
      <c r="E40">
        <v>1325029</v>
      </c>
      <c r="F40" s="1">
        <f>VLOOKUP(B40, [3]WinningBids!$B$1:$L$494, 8,0)</f>
        <v>9706000</v>
      </c>
      <c r="I40" s="2"/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">
      <c r="A41">
        <v>40</v>
      </c>
      <c r="B41" t="s">
        <v>1210</v>
      </c>
      <c r="C41">
        <v>48.751911200000002</v>
      </c>
      <c r="D41">
        <v>-122.4786854</v>
      </c>
      <c r="E41">
        <v>166814</v>
      </c>
      <c r="F41" s="1">
        <f>VLOOKUP(B41, [3]WinningBids!$B$1:$L$494, 8,0)</f>
        <v>250000</v>
      </c>
      <c r="I41" s="2"/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">
      <c r="A42">
        <v>41</v>
      </c>
      <c r="B42" t="s">
        <v>1211</v>
      </c>
      <c r="C42">
        <v>48.751911200000002</v>
      </c>
      <c r="D42">
        <v>-122.4786854</v>
      </c>
      <c r="E42">
        <v>166814</v>
      </c>
      <c r="F42" s="1">
        <f>VLOOKUP(B42, [3]WinningBids!$B$1:$L$494, 8,0)</f>
        <v>250000</v>
      </c>
      <c r="I42" s="2"/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">
      <c r="A43">
        <v>42</v>
      </c>
      <c r="B43" t="s">
        <v>1212</v>
      </c>
      <c r="C43">
        <v>26.046188899999997</v>
      </c>
      <c r="D43">
        <v>-97.596793200000008</v>
      </c>
      <c r="E43">
        <v>355309</v>
      </c>
      <c r="F43" s="1">
        <f>VLOOKUP(B43, [3]WinningBids!$B$1:$L$494, 8,0)</f>
        <v>835000</v>
      </c>
      <c r="I43" s="2"/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">
      <c r="A44">
        <v>43</v>
      </c>
      <c r="B44" t="s">
        <v>1213</v>
      </c>
      <c r="C44">
        <v>30.651170650000001</v>
      </c>
      <c r="D44">
        <v>-96.352184999999992</v>
      </c>
      <c r="E44">
        <v>184885</v>
      </c>
      <c r="F44" s="1">
        <f>VLOOKUP(B44, [3]WinningBids!$B$1:$L$494, 8,0)</f>
        <v>575000</v>
      </c>
      <c r="I44" s="2"/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">
      <c r="A45">
        <v>44</v>
      </c>
      <c r="B45" t="s">
        <v>1214</v>
      </c>
      <c r="C45">
        <v>41.290382350000002</v>
      </c>
      <c r="D45">
        <v>-81.60668290000001</v>
      </c>
      <c r="E45">
        <v>2993610</v>
      </c>
      <c r="F45" s="1">
        <f>VLOOKUP(B45, [3]WinningBids!$B$1:$L$494, 8,0)</f>
        <v>49135000</v>
      </c>
      <c r="I45" s="2"/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">
      <c r="A46">
        <v>45</v>
      </c>
      <c r="B46" t="s">
        <v>1215</v>
      </c>
      <c r="C46">
        <v>39.739235800000003</v>
      </c>
      <c r="D46">
        <v>-104.990251</v>
      </c>
      <c r="E46">
        <v>2712488</v>
      </c>
      <c r="F46" s="1">
        <f>VLOOKUP(B46, [3]WinningBids!$B$1:$L$494, 8,0)</f>
        <v>15766000</v>
      </c>
      <c r="I46" s="2"/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">
      <c r="A47">
        <v>46</v>
      </c>
      <c r="B47" t="s">
        <v>1216</v>
      </c>
      <c r="C47">
        <v>29.651634399999999</v>
      </c>
      <c r="D47">
        <v>-82.324826200000004</v>
      </c>
      <c r="E47">
        <v>320199</v>
      </c>
      <c r="F47" s="1">
        <f>VLOOKUP(B47, [3]WinningBids!$B$1:$L$494, 8,0)</f>
        <v>626000</v>
      </c>
      <c r="I47" s="2"/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">
      <c r="A48">
        <v>47</v>
      </c>
      <c r="B48" t="s">
        <v>1217</v>
      </c>
      <c r="C48">
        <v>39.789676999999998</v>
      </c>
      <c r="D48">
        <v>-77.690547699999996</v>
      </c>
      <c r="E48">
        <v>366345</v>
      </c>
      <c r="F48" s="1">
        <f>VLOOKUP(B48, [3]WinningBids!$B$1:$L$494, 8,0)</f>
        <v>3713000</v>
      </c>
      <c r="I48" s="2"/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">
      <c r="A49">
        <v>48</v>
      </c>
      <c r="B49" t="s">
        <v>1218</v>
      </c>
      <c r="C49">
        <v>39.768402999999999</v>
      </c>
      <c r="D49">
        <v>-86.158068</v>
      </c>
      <c r="E49">
        <v>1552963</v>
      </c>
      <c r="F49" s="1">
        <f>VLOOKUP(B49, [3]WinningBids!$B$1:$L$494, 8,0)</f>
        <v>7961000</v>
      </c>
      <c r="I49" s="2"/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">
      <c r="A50">
        <v>49</v>
      </c>
      <c r="B50" t="s">
        <v>1219</v>
      </c>
      <c r="C50">
        <v>30.332183799999999</v>
      </c>
      <c r="D50">
        <v>-81.655651000000006</v>
      </c>
      <c r="E50">
        <v>1358825</v>
      </c>
      <c r="F50" s="1">
        <f>VLOOKUP(B50, [3]WinningBids!$B$1:$L$494, 8,0)</f>
        <v>3822000</v>
      </c>
      <c r="I50" s="2"/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">
      <c r="A51">
        <v>50</v>
      </c>
      <c r="B51" t="s">
        <v>1220</v>
      </c>
      <c r="C51">
        <v>39.099726500000003</v>
      </c>
      <c r="D51">
        <v>-94.578566699999996</v>
      </c>
      <c r="E51">
        <v>2049447</v>
      </c>
      <c r="F51" s="1">
        <f>VLOOKUP(B51, [3]WinningBids!$B$1:$L$494, 8,0)</f>
        <v>11528000</v>
      </c>
      <c r="I51" s="2"/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">
      <c r="A52">
        <v>51</v>
      </c>
      <c r="B52" t="s">
        <v>1221</v>
      </c>
      <c r="C52">
        <v>40.416702200000003</v>
      </c>
      <c r="D52">
        <v>-86.875286900000006</v>
      </c>
      <c r="E52">
        <v>275303</v>
      </c>
      <c r="F52" s="1">
        <f>VLOOKUP(B52, [3]WinningBids!$B$1:$L$494, 8,0)</f>
        <v>413000</v>
      </c>
      <c r="I52" s="2"/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">
      <c r="A53">
        <v>52</v>
      </c>
      <c r="B53" t="s">
        <v>1222</v>
      </c>
      <c r="C53">
        <v>38.040583699999999</v>
      </c>
      <c r="D53">
        <v>-84.503716400000002</v>
      </c>
      <c r="E53">
        <v>927633</v>
      </c>
      <c r="F53" s="1">
        <f>VLOOKUP(B53, [3]WinningBids!$B$1:$L$494, 8,0)</f>
        <v>2319000</v>
      </c>
      <c r="I53" s="2"/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">
      <c r="A54">
        <v>53</v>
      </c>
      <c r="B54" t="s">
        <v>1223</v>
      </c>
      <c r="C54">
        <v>38.252664699999997</v>
      </c>
      <c r="D54">
        <v>-85.758455699999999</v>
      </c>
      <c r="E54">
        <v>1486048</v>
      </c>
      <c r="F54" s="1">
        <f>VLOOKUP(B54, [3]WinningBids!$B$1:$L$494, 8,0)</f>
        <v>4797000</v>
      </c>
      <c r="I54" s="2"/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">
      <c r="A55">
        <v>54</v>
      </c>
      <c r="B55" t="s">
        <v>1224</v>
      </c>
      <c r="C55">
        <v>26.2034071</v>
      </c>
      <c r="D55">
        <v>-98.230012400000007</v>
      </c>
      <c r="E55">
        <v>623060</v>
      </c>
      <c r="F55" s="1">
        <f>VLOOKUP(B55, [3]WinningBids!$B$1:$L$494, 8,0)</f>
        <v>2814000</v>
      </c>
      <c r="I55" s="2"/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">
      <c r="A56">
        <v>55</v>
      </c>
      <c r="B56" t="s">
        <v>1225</v>
      </c>
      <c r="C56">
        <v>42.989714166666666</v>
      </c>
      <c r="D56">
        <v>-71.4866423</v>
      </c>
      <c r="E56">
        <v>617057</v>
      </c>
      <c r="F56" s="1">
        <f>VLOOKUP(B56, [3]WinningBids!$B$1:$L$494, 8,0)</f>
        <v>1543000</v>
      </c>
      <c r="I56" s="2"/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">
      <c r="A57">
        <v>56</v>
      </c>
      <c r="B57" t="s">
        <v>1226</v>
      </c>
      <c r="C57">
        <v>41.641443799999998</v>
      </c>
      <c r="D57">
        <v>-80.151448400000007</v>
      </c>
      <c r="E57">
        <v>90366</v>
      </c>
      <c r="F57" s="1">
        <f>VLOOKUP(B57, [3]WinningBids!$B$1:$L$494, 8,0)</f>
        <v>299000</v>
      </c>
      <c r="I57" s="2"/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">
      <c r="A58">
        <v>57</v>
      </c>
      <c r="B58" t="s">
        <v>1227</v>
      </c>
      <c r="C58">
        <v>36.725200400000006</v>
      </c>
      <c r="D58">
        <v>-83.518066400000009</v>
      </c>
      <c r="E58">
        <v>118401</v>
      </c>
      <c r="F58" s="1">
        <f>VLOOKUP(B58, [3]WinningBids!$B$1:$L$494, 8,0)</f>
        <v>266000</v>
      </c>
      <c r="I58" s="2"/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">
      <c r="A59">
        <v>58</v>
      </c>
      <c r="B59" t="s">
        <v>1228</v>
      </c>
      <c r="C59">
        <v>44.965727950000002</v>
      </c>
      <c r="D59">
        <v>-93.177484300000003</v>
      </c>
      <c r="E59">
        <v>3293598</v>
      </c>
      <c r="F59" s="1">
        <f>VLOOKUP(B59, [3]WinningBids!$B$1:$L$494, 8,0)</f>
        <v>20585000</v>
      </c>
      <c r="I59" s="2"/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2">
      <c r="A60">
        <v>59</v>
      </c>
      <c r="B60" t="s">
        <v>1229</v>
      </c>
      <c r="C60">
        <v>41.433213249999994</v>
      </c>
      <c r="D60">
        <v>-72.989689999999996</v>
      </c>
      <c r="E60">
        <v>1006201</v>
      </c>
      <c r="F60" s="1">
        <f>VLOOKUP(B60, [3]WinningBids!$B$1:$L$494, 8,0)</f>
        <v>3445000</v>
      </c>
      <c r="I60" s="2"/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x14ac:dyDescent="0.2">
      <c r="A61">
        <v>60</v>
      </c>
      <c r="B61" t="s">
        <v>1230</v>
      </c>
      <c r="C61">
        <v>46.877043850000007</v>
      </c>
      <c r="D61">
        <v>-122.92749615</v>
      </c>
      <c r="E61">
        <v>325360</v>
      </c>
      <c r="F61" s="1">
        <f>VLOOKUP(B61, [3]WinningBids!$B$1:$L$494, 8,0)</f>
        <v>488000</v>
      </c>
      <c r="I61" s="2"/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x14ac:dyDescent="0.2">
      <c r="A62">
        <v>61</v>
      </c>
      <c r="B62" t="s">
        <v>1231</v>
      </c>
      <c r="C62">
        <v>28.538335499999999</v>
      </c>
      <c r="D62">
        <v>-81.379236500000005</v>
      </c>
      <c r="E62">
        <v>1697906</v>
      </c>
      <c r="F62" s="1">
        <f>VLOOKUP(B62, [3]WinningBids!$B$1:$L$494, 8,0)</f>
        <v>5806000</v>
      </c>
      <c r="I62" s="2"/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x14ac:dyDescent="0.2">
      <c r="A63">
        <v>62</v>
      </c>
      <c r="B63" t="s">
        <v>1232</v>
      </c>
      <c r="C63">
        <v>41.851350050000001</v>
      </c>
      <c r="D63">
        <v>-71.39769505000001</v>
      </c>
      <c r="E63">
        <v>1582997</v>
      </c>
      <c r="F63" s="1">
        <f>VLOOKUP(B63, [3]WinningBids!$B$1:$L$494, 8,0)</f>
        <v>3957000</v>
      </c>
      <c r="I63" s="2"/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x14ac:dyDescent="0.2">
      <c r="A64">
        <v>63</v>
      </c>
      <c r="B64" t="s">
        <v>1233</v>
      </c>
      <c r="C64">
        <v>37.384326250000001</v>
      </c>
      <c r="D64">
        <v>-77.418987399999992</v>
      </c>
      <c r="E64">
        <v>1256479</v>
      </c>
      <c r="F64" s="1">
        <f>VLOOKUP(B64, [3]WinningBids!$B$1:$L$494, 8,0)</f>
        <v>30410000</v>
      </c>
      <c r="I64" s="2"/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2">
      <c r="A65">
        <v>64</v>
      </c>
      <c r="B65" t="s">
        <v>1234</v>
      </c>
      <c r="C65">
        <v>37.270970400000003</v>
      </c>
      <c r="D65">
        <v>-79.9414266</v>
      </c>
      <c r="E65">
        <v>664313</v>
      </c>
      <c r="F65" s="1">
        <f>VLOOKUP(B65, [3]WinningBids!$B$1:$L$494, 8,0)</f>
        <v>1945000</v>
      </c>
      <c r="I65" s="2"/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x14ac:dyDescent="0.2">
      <c r="A66">
        <v>65</v>
      </c>
      <c r="B66" t="s">
        <v>1235</v>
      </c>
      <c r="C66">
        <v>29.424121899999999</v>
      </c>
      <c r="D66">
        <v>-98.493628200000003</v>
      </c>
      <c r="E66">
        <v>1856320</v>
      </c>
      <c r="F66" s="1">
        <f>VLOOKUP(B66, [3]WinningBids!$B$1:$L$494, 8,0)</f>
        <v>15822000</v>
      </c>
      <c r="I66" s="2"/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x14ac:dyDescent="0.2">
      <c r="A67">
        <v>66</v>
      </c>
      <c r="B67" t="s">
        <v>1236</v>
      </c>
      <c r="C67">
        <v>41.300266266666668</v>
      </c>
      <c r="D67">
        <v>-75.808342400000001</v>
      </c>
      <c r="E67">
        <v>672498</v>
      </c>
      <c r="F67" s="1">
        <f>VLOOKUP(B67, [3]WinningBids!$B$1:$L$494, 8,0)</f>
        <v>1786000</v>
      </c>
      <c r="I67" s="2"/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x14ac:dyDescent="0.2">
      <c r="A68">
        <v>67</v>
      </c>
      <c r="B68" t="s">
        <v>1237</v>
      </c>
      <c r="C68">
        <v>47.429543150000001</v>
      </c>
      <c r="D68">
        <v>-122.38818069999999</v>
      </c>
      <c r="E68">
        <v>3232492</v>
      </c>
      <c r="F68" s="1">
        <f>VLOOKUP(B68, [3]WinningBids!$B$1:$L$494, 8,0)</f>
        <v>35547000</v>
      </c>
      <c r="I68" s="2"/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2">
      <c r="A69">
        <v>68</v>
      </c>
      <c r="B69" t="s">
        <v>1238</v>
      </c>
      <c r="C69">
        <v>41.233111600000001</v>
      </c>
      <c r="D69">
        <v>-80.493403499999999</v>
      </c>
      <c r="E69">
        <v>120293</v>
      </c>
      <c r="F69" s="1">
        <f>VLOOKUP(B69, [3]WinningBids!$B$1:$L$494, 8,0)</f>
        <v>579000</v>
      </c>
      <c r="I69" s="2"/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2">
      <c r="A70">
        <v>69</v>
      </c>
      <c r="B70" t="s">
        <v>1239</v>
      </c>
      <c r="C70">
        <v>37.2089572</v>
      </c>
      <c r="D70">
        <v>-93.292298900000006</v>
      </c>
      <c r="E70">
        <v>660151</v>
      </c>
      <c r="F70" s="1">
        <f>VLOOKUP(B70, [3]WinningBids!$B$1:$L$494, 8,0)</f>
        <v>6962000</v>
      </c>
      <c r="I70" s="2"/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">
      <c r="A71">
        <v>70</v>
      </c>
      <c r="B71" t="s">
        <v>1240</v>
      </c>
      <c r="C71">
        <v>31.107676900000001</v>
      </c>
      <c r="D71">
        <v>-97.535288949999995</v>
      </c>
      <c r="E71">
        <v>354952</v>
      </c>
      <c r="F71" s="1">
        <f>VLOOKUP(B71, [3]WinningBids!$B$1:$L$494, 8,0)</f>
        <v>2608000</v>
      </c>
      <c r="I71" s="2"/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">
      <c r="A72">
        <v>71</v>
      </c>
      <c r="B72" t="s">
        <v>1241</v>
      </c>
      <c r="C72">
        <v>42.423007999999996</v>
      </c>
      <c r="D72">
        <v>-71.802294450000005</v>
      </c>
      <c r="E72">
        <v>750963</v>
      </c>
      <c r="F72" s="1">
        <f>VLOOKUP(B72, [3]WinningBids!$B$1:$L$494, 8,0)</f>
        <v>1877000</v>
      </c>
      <c r="I72" s="2"/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">
      <c r="A73">
        <v>72</v>
      </c>
      <c r="B73" t="s">
        <v>1242</v>
      </c>
      <c r="C73">
        <v>29.7604267</v>
      </c>
      <c r="D73">
        <v>-95.369802800000002</v>
      </c>
      <c r="E73">
        <v>5045022</v>
      </c>
      <c r="F73" s="1">
        <f>VLOOKUP(B73, [3]WinningBids!$B$1:$L$494, 8,0)</f>
        <v>94742000</v>
      </c>
      <c r="I73" s="2"/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">
      <c r="A74">
        <v>73</v>
      </c>
      <c r="B74" t="s">
        <v>1243</v>
      </c>
      <c r="C74">
        <v>39.099726500000003</v>
      </c>
      <c r="D74">
        <v>-94.578566699999996</v>
      </c>
      <c r="E74">
        <v>2049447</v>
      </c>
      <c r="F74" s="1">
        <f>VLOOKUP(B74, [3]WinningBids!$B$1:$L$494, 8,0)</f>
        <v>13522000</v>
      </c>
      <c r="I74" s="2"/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">
      <c r="A75">
        <v>74</v>
      </c>
      <c r="B75" t="s">
        <v>1244</v>
      </c>
      <c r="C75">
        <v>32.715738000000002</v>
      </c>
      <c r="D75">
        <v>-117.1610838</v>
      </c>
      <c r="E75">
        <v>2813833</v>
      </c>
      <c r="F75" s="1">
        <f>VLOOKUP(B75, [3]WinningBids!$B$1:$L$494, 8,0)</f>
        <v>55829000</v>
      </c>
      <c r="I75" s="2"/>
      <c r="N75">
        <v>0</v>
      </c>
      <c r="O75">
        <v>0</v>
      </c>
      <c r="P75">
        <v>1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">
      <c r="A76">
        <v>75</v>
      </c>
      <c r="B76" t="s">
        <v>1245</v>
      </c>
      <c r="C76">
        <v>31.107676900000001</v>
      </c>
      <c r="D76">
        <v>-97.535288949999995</v>
      </c>
      <c r="E76">
        <v>354952</v>
      </c>
      <c r="F76" s="1">
        <f>VLOOKUP(B76, [3]WinningBids!$B$1:$L$494, 8,0)</f>
        <v>2781000</v>
      </c>
      <c r="I76" s="2"/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">
      <c r="A77">
        <v>76</v>
      </c>
      <c r="B77" t="s">
        <v>1246</v>
      </c>
      <c r="C77">
        <v>41.290382350000002</v>
      </c>
      <c r="D77">
        <v>-81.60668290000001</v>
      </c>
      <c r="E77">
        <v>2993610</v>
      </c>
      <c r="F77" s="1">
        <f>VLOOKUP(B77, [3]WinningBids!$B$1:$L$494, 8,0)</f>
        <v>45938000</v>
      </c>
      <c r="I77" s="2"/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">
      <c r="A78">
        <v>77</v>
      </c>
      <c r="B78" t="s">
        <v>1247</v>
      </c>
      <c r="C78">
        <v>39.201440400000003</v>
      </c>
      <c r="D78">
        <v>-85.921379599999995</v>
      </c>
      <c r="E78">
        <v>155281</v>
      </c>
      <c r="F78" s="1">
        <f>VLOOKUP(B78, [3]WinningBids!$B$1:$L$494, 8,0)</f>
        <v>233000</v>
      </c>
      <c r="I78" s="2"/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">
      <c r="A79">
        <v>78</v>
      </c>
      <c r="B79" t="s">
        <v>1248</v>
      </c>
      <c r="C79">
        <v>39.961175500000003</v>
      </c>
      <c r="D79">
        <v>-82.998794200000006</v>
      </c>
      <c r="E79">
        <v>1692240</v>
      </c>
      <c r="F79" s="1">
        <f>VLOOKUP(B79, [3]WinningBids!$B$1:$L$494, 8,0)</f>
        <v>12440000</v>
      </c>
      <c r="I79" s="2"/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">
      <c r="A80">
        <v>79</v>
      </c>
      <c r="B80" t="s">
        <v>1249</v>
      </c>
      <c r="C80">
        <v>39.768402999999999</v>
      </c>
      <c r="D80">
        <v>-86.158068</v>
      </c>
      <c r="E80">
        <v>1552963</v>
      </c>
      <c r="F80" s="1">
        <f>VLOOKUP(B80, [3]WinningBids!$B$1:$L$494, 8,0)</f>
        <v>9998000</v>
      </c>
      <c r="I80" s="2"/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">
      <c r="A81">
        <v>80</v>
      </c>
      <c r="B81" t="s">
        <v>1250</v>
      </c>
      <c r="C81">
        <v>41.003671900000001</v>
      </c>
      <c r="D81">
        <v>-80.347009</v>
      </c>
      <c r="E81">
        <v>94643</v>
      </c>
      <c r="F81" s="1">
        <f>VLOOKUP(B81, [3]WinningBids!$B$1:$L$494, 8,0)</f>
        <v>262000</v>
      </c>
      <c r="I81" s="2"/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">
      <c r="A82">
        <v>81</v>
      </c>
      <c r="B82" t="s">
        <v>1251</v>
      </c>
      <c r="C82">
        <v>45.523062199999998</v>
      </c>
      <c r="D82">
        <v>-122.6764816</v>
      </c>
      <c r="E82">
        <v>2114640</v>
      </c>
      <c r="F82" s="1">
        <f>VLOOKUP(B82, [3]WinningBids!$B$1:$L$494, 8,0)</f>
        <v>25580000</v>
      </c>
      <c r="I82" s="2"/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">
      <c r="A83">
        <v>82</v>
      </c>
      <c r="B83" t="s">
        <v>1252</v>
      </c>
      <c r="C83">
        <v>48.751911200000002</v>
      </c>
      <c r="D83">
        <v>-122.4786854</v>
      </c>
      <c r="E83">
        <v>166814</v>
      </c>
      <c r="F83" s="1">
        <f>VLOOKUP(B83, [3]WinningBids!$B$1:$L$494, 8,0)</f>
        <v>250000</v>
      </c>
      <c r="I83" s="2"/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">
      <c r="A84">
        <v>83</v>
      </c>
      <c r="B84" t="s">
        <v>1253</v>
      </c>
      <c r="C84">
        <v>38.833881599999998</v>
      </c>
      <c r="D84">
        <v>-104.8213634</v>
      </c>
      <c r="E84">
        <v>537484</v>
      </c>
      <c r="F84" s="1">
        <f>VLOOKUP(B84, [3]WinningBids!$B$1:$L$494, 8,0)</f>
        <v>1411000</v>
      </c>
      <c r="I84" s="2"/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">
      <c r="A85">
        <v>84</v>
      </c>
      <c r="B85" t="s">
        <v>1254</v>
      </c>
      <c r="C85">
        <v>39.841587199999999</v>
      </c>
      <c r="D85">
        <v>-84.000212000000005</v>
      </c>
      <c r="E85">
        <v>1219933</v>
      </c>
      <c r="F85" s="1">
        <f>VLOOKUP(B85, [3]WinningBids!$B$1:$L$494, 8,0)</f>
        <v>3050000</v>
      </c>
      <c r="I85" s="2"/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">
      <c r="A86">
        <v>85</v>
      </c>
      <c r="B86" t="s">
        <v>1255</v>
      </c>
      <c r="C86">
        <v>39.739235800000003</v>
      </c>
      <c r="D86">
        <v>-104.990251</v>
      </c>
      <c r="E86">
        <v>2712488</v>
      </c>
      <c r="F86" s="1">
        <f>VLOOKUP(B86, [3]WinningBids!$B$1:$L$494, 8,0)</f>
        <v>15596000</v>
      </c>
      <c r="I86" s="2"/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">
      <c r="A87">
        <v>86</v>
      </c>
      <c r="B87" t="s">
        <v>1256</v>
      </c>
      <c r="C87">
        <v>40.491510699999999</v>
      </c>
      <c r="D87">
        <v>-105.07970155000001</v>
      </c>
      <c r="E87">
        <v>251494.00000000003</v>
      </c>
      <c r="F87" s="1">
        <f>VLOOKUP(B87, [3]WinningBids!$B$1:$L$494, 8,0)</f>
        <v>396000</v>
      </c>
      <c r="I87" s="2"/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</row>
    <row r="88" spans="1:32" x14ac:dyDescent="0.2">
      <c r="A88">
        <v>87</v>
      </c>
      <c r="B88" t="s">
        <v>1257</v>
      </c>
      <c r="C88">
        <v>39.099726500000003</v>
      </c>
      <c r="D88">
        <v>-94.578566699999996</v>
      </c>
      <c r="E88">
        <v>2049447</v>
      </c>
      <c r="F88" s="1">
        <f>VLOOKUP(B88, [3]WinningBids!$B$1:$L$494, 8,0)</f>
        <v>11835000</v>
      </c>
      <c r="I88" s="2"/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">
      <c r="A89">
        <v>88</v>
      </c>
      <c r="B89" t="s">
        <v>1258</v>
      </c>
      <c r="C89">
        <v>44.965727950000002</v>
      </c>
      <c r="D89">
        <v>-93.177484300000003</v>
      </c>
      <c r="E89">
        <v>3293598</v>
      </c>
      <c r="F89" s="1">
        <f>VLOOKUP(B89, [3]WinningBids!$B$1:$L$494, 8,0)</f>
        <v>16468000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">
      <c r="A90">
        <v>89</v>
      </c>
      <c r="B90" t="s">
        <v>1259</v>
      </c>
      <c r="C90">
        <v>41.439959399999999</v>
      </c>
      <c r="D90">
        <v>-72.087715700000004</v>
      </c>
      <c r="E90">
        <v>368179</v>
      </c>
      <c r="F90" s="1">
        <f>VLOOKUP(B90, [3]WinningBids!$B$1:$L$494, 8,0)</f>
        <v>552000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">
      <c r="A91">
        <v>90</v>
      </c>
      <c r="B91" t="s">
        <v>1260</v>
      </c>
      <c r="C91">
        <v>36.851847599999999</v>
      </c>
      <c r="D91">
        <v>-76.131928799999997</v>
      </c>
      <c r="E91">
        <v>1784356</v>
      </c>
      <c r="F91" s="1">
        <f>VLOOKUP(B91, [3]WinningBids!$B$1:$L$494, 8,0)</f>
        <v>38612000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">
      <c r="A92">
        <v>91</v>
      </c>
      <c r="B92" t="s">
        <v>1261</v>
      </c>
      <c r="C92">
        <v>35.467560200000001</v>
      </c>
      <c r="D92">
        <v>-97.5164276</v>
      </c>
      <c r="E92">
        <v>1434827</v>
      </c>
      <c r="F92" s="1">
        <f>VLOOKUP(B92, [3]WinningBids!$B$1:$L$494, 8,0)</f>
        <v>32910000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 x14ac:dyDescent="0.2">
      <c r="A93">
        <v>92</v>
      </c>
      <c r="B93" t="s">
        <v>1262</v>
      </c>
      <c r="C93">
        <v>46.877043850000007</v>
      </c>
      <c r="D93">
        <v>-122.92749615</v>
      </c>
      <c r="E93">
        <v>325360</v>
      </c>
      <c r="F93" s="1">
        <f>VLOOKUP(B93, [3]WinningBids!$B$1:$L$494, 8,0)</f>
        <v>488000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1:32" x14ac:dyDescent="0.2">
      <c r="A94">
        <v>93</v>
      </c>
      <c r="B94" t="s">
        <v>1263</v>
      </c>
      <c r="C94">
        <v>40.440624800000002</v>
      </c>
      <c r="D94">
        <v>-79.995886400000003</v>
      </c>
      <c r="E94">
        <v>2471759</v>
      </c>
      <c r="F94" s="1">
        <f>VLOOKUP(B94, [3]WinningBids!$B$1:$L$494, 8,0)</f>
        <v>14213000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 x14ac:dyDescent="0.2">
      <c r="A95">
        <v>94</v>
      </c>
      <c r="B95" t="s">
        <v>1264</v>
      </c>
      <c r="C95">
        <v>40.440624800000002</v>
      </c>
      <c r="D95">
        <v>-79.995886400000003</v>
      </c>
      <c r="E95">
        <v>2471759</v>
      </c>
      <c r="F95" s="1">
        <f>VLOOKUP(B95, [3]WinningBids!$B$1:$L$494, 8,0)</f>
        <v>12359000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 x14ac:dyDescent="0.2">
      <c r="A96">
        <v>95</v>
      </c>
      <c r="B96" t="s">
        <v>1265</v>
      </c>
      <c r="C96">
        <v>41.813704000000001</v>
      </c>
      <c r="D96">
        <v>-73.95916545</v>
      </c>
      <c r="E96">
        <v>457899</v>
      </c>
      <c r="F96" s="1">
        <f>VLOOKUP(B96, [3]WinningBids!$B$1:$L$494, 8,0)</f>
        <v>875000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 x14ac:dyDescent="0.2">
      <c r="A97">
        <v>96</v>
      </c>
      <c r="B97" t="s">
        <v>1266</v>
      </c>
      <c r="C97">
        <v>37.384326250000001</v>
      </c>
      <c r="D97">
        <v>-77.418987399999992</v>
      </c>
      <c r="E97">
        <v>1256479</v>
      </c>
      <c r="F97" s="1">
        <f>VLOOKUP(B97, [3]WinningBids!$B$1:$L$494, 8,0)</f>
        <v>28365000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 x14ac:dyDescent="0.2">
      <c r="A98">
        <v>97</v>
      </c>
      <c r="B98" t="s">
        <v>1267</v>
      </c>
      <c r="C98">
        <v>37.270970400000003</v>
      </c>
      <c r="D98">
        <v>-79.9414266</v>
      </c>
      <c r="E98">
        <v>664313</v>
      </c>
      <c r="F98" s="1">
        <f>VLOOKUP(B98, [3]WinningBids!$B$1:$L$494, 8,0)</f>
        <v>2509000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 x14ac:dyDescent="0.2">
      <c r="A99">
        <v>98</v>
      </c>
      <c r="B99" t="s">
        <v>1268</v>
      </c>
      <c r="C99">
        <v>27.417681250000001</v>
      </c>
      <c r="D99">
        <v>-82.552736049999993</v>
      </c>
      <c r="E99">
        <v>622168</v>
      </c>
      <c r="F99" s="1">
        <f>VLOOKUP(B99, [3]WinningBids!$B$1:$L$494, 8,0)</f>
        <v>1555000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x14ac:dyDescent="0.2">
      <c r="A100">
        <v>99</v>
      </c>
      <c r="B100" t="s">
        <v>1269</v>
      </c>
      <c r="C100">
        <v>41.415892100000001</v>
      </c>
      <c r="D100">
        <v>-79.768942499999994</v>
      </c>
      <c r="E100">
        <v>104276</v>
      </c>
      <c r="F100" s="1">
        <f>VLOOKUP(B100, [3]WinningBids!$B$1:$L$494, 8,0)</f>
        <v>235000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 x14ac:dyDescent="0.2">
      <c r="A101">
        <v>100</v>
      </c>
      <c r="B101" t="s">
        <v>1270</v>
      </c>
      <c r="C101">
        <v>35.797960166666662</v>
      </c>
      <c r="D101">
        <v>-81.522753666666674</v>
      </c>
      <c r="E101">
        <v>341851</v>
      </c>
      <c r="F101" s="1">
        <f>VLOOKUP(B101, [3]WinningBids!$B$1:$L$494, 8,0)</f>
        <v>513000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 x14ac:dyDescent="0.2">
      <c r="A102">
        <v>101</v>
      </c>
      <c r="B102" t="s">
        <v>1271</v>
      </c>
      <c r="C102">
        <v>40.491510699999999</v>
      </c>
      <c r="D102">
        <v>-105.07970155000001</v>
      </c>
      <c r="E102">
        <v>251494.00000000003</v>
      </c>
      <c r="F102" s="1">
        <f>VLOOKUP(B102, [3]WinningBids!$B$1:$L$494, 8,0)</f>
        <v>377000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 x14ac:dyDescent="0.2">
      <c r="A103">
        <v>102</v>
      </c>
      <c r="B103" t="s">
        <v>1272</v>
      </c>
      <c r="C103">
        <v>38.833881599999998</v>
      </c>
      <c r="D103">
        <v>-104.8213634</v>
      </c>
      <c r="E103">
        <v>537484</v>
      </c>
      <c r="F103" s="1">
        <f>VLOOKUP(B103, [3]WinningBids!$B$1:$L$494, 8,0)</f>
        <v>1649000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 x14ac:dyDescent="0.2">
      <c r="A104">
        <v>103</v>
      </c>
      <c r="B104" t="s">
        <v>1273</v>
      </c>
      <c r="C104">
        <v>34.799810000000001</v>
      </c>
      <c r="D104">
        <v>-87.677250999999998</v>
      </c>
      <c r="E104">
        <v>191015</v>
      </c>
      <c r="F104" s="1">
        <f>VLOOKUP(B104, [3]WinningBids!$B$1:$L$494, 8,0)</f>
        <v>430000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2" x14ac:dyDescent="0.2">
      <c r="A105">
        <v>104</v>
      </c>
      <c r="B105" t="s">
        <v>1274</v>
      </c>
      <c r="C105">
        <v>30.332183799999999</v>
      </c>
      <c r="D105">
        <v>-81.655651000000006</v>
      </c>
      <c r="E105">
        <v>1358825</v>
      </c>
      <c r="F105" s="1">
        <f>VLOOKUP(B105, [3]WinningBids!$B$1:$L$494, 8,0)</f>
        <v>5143000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2" x14ac:dyDescent="0.2">
      <c r="A106">
        <v>105</v>
      </c>
      <c r="B106" t="s">
        <v>1275</v>
      </c>
      <c r="C106">
        <v>46.138167600000003</v>
      </c>
      <c r="D106">
        <v>-122.9381672</v>
      </c>
      <c r="E106">
        <v>96772</v>
      </c>
      <c r="F106" s="1">
        <f>VLOOKUP(B106, [3]WinningBids!$B$1:$L$494, 8,0)</f>
        <v>152000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 x14ac:dyDescent="0.2">
      <c r="A107">
        <v>106</v>
      </c>
      <c r="B107" t="s">
        <v>1276</v>
      </c>
      <c r="C107">
        <v>26.046188899999997</v>
      </c>
      <c r="D107">
        <v>-97.596793200000008</v>
      </c>
      <c r="E107">
        <v>355309</v>
      </c>
      <c r="F107" s="1">
        <f>VLOOKUP(B107, [3]WinningBids!$B$1:$L$494, 8,0)</f>
        <v>769000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x14ac:dyDescent="0.2">
      <c r="A108">
        <v>107</v>
      </c>
      <c r="B108" t="s">
        <v>1277</v>
      </c>
      <c r="C108">
        <v>26.2034071</v>
      </c>
      <c r="D108">
        <v>-98.230012400000007</v>
      </c>
      <c r="E108">
        <v>623060</v>
      </c>
      <c r="F108" s="1">
        <f>VLOOKUP(B108, [3]WinningBids!$B$1:$L$494, 8,0)</f>
        <v>2370000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x14ac:dyDescent="0.2">
      <c r="A109">
        <v>108</v>
      </c>
      <c r="B109" t="s">
        <v>1278</v>
      </c>
      <c r="C109">
        <v>41.439959399999999</v>
      </c>
      <c r="D109">
        <v>-72.087715700000004</v>
      </c>
      <c r="E109">
        <v>368179</v>
      </c>
      <c r="F109" s="1">
        <f>VLOOKUP(B109, [3]WinningBids!$B$1:$L$494, 8,0)</f>
        <v>580000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x14ac:dyDescent="0.2">
      <c r="A110">
        <v>109</v>
      </c>
      <c r="B110" t="s">
        <v>1279</v>
      </c>
      <c r="C110">
        <v>41.851350050000001</v>
      </c>
      <c r="D110">
        <v>-71.39769505000001</v>
      </c>
      <c r="E110">
        <v>1582997</v>
      </c>
      <c r="F110" s="1">
        <f>VLOOKUP(B110, [3]WinningBids!$B$1:$L$494, 8,0)</f>
        <v>5061000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x14ac:dyDescent="0.2">
      <c r="A111">
        <v>110</v>
      </c>
      <c r="B111" t="s">
        <v>1280</v>
      </c>
      <c r="C111">
        <v>29.424121899999999</v>
      </c>
      <c r="D111">
        <v>-98.493628200000003</v>
      </c>
      <c r="E111">
        <v>1856320</v>
      </c>
      <c r="F111" s="1">
        <f>VLOOKUP(B111, [3]WinningBids!$B$1:$L$494, 8,0)</f>
        <v>19334000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 x14ac:dyDescent="0.2">
      <c r="A112">
        <v>111</v>
      </c>
      <c r="B112" t="s">
        <v>1281</v>
      </c>
      <c r="C112">
        <v>42.423007999999996</v>
      </c>
      <c r="D112">
        <v>-71.802294450000005</v>
      </c>
      <c r="E112">
        <v>750963</v>
      </c>
      <c r="F112" s="1">
        <f>VLOOKUP(B112, [3]WinningBids!$B$1:$L$494, 8,0)</f>
        <v>1877000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 x14ac:dyDescent="0.2">
      <c r="A113">
        <v>112</v>
      </c>
      <c r="B113" t="s">
        <v>1282</v>
      </c>
      <c r="C113">
        <v>29.651634399999999</v>
      </c>
      <c r="D113">
        <v>-82.324826200000004</v>
      </c>
      <c r="E113">
        <v>320199</v>
      </c>
      <c r="F113" s="1">
        <f>VLOOKUP(B113, [3]WinningBids!$B$1:$L$494, 8,0)</f>
        <v>845000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 x14ac:dyDescent="0.2">
      <c r="A114">
        <v>113</v>
      </c>
      <c r="B114" t="s">
        <v>1283</v>
      </c>
      <c r="C114">
        <v>30.332183799999999</v>
      </c>
      <c r="D114">
        <v>-81.655651000000006</v>
      </c>
      <c r="E114">
        <v>1358825</v>
      </c>
      <c r="F114" s="1">
        <f>VLOOKUP(B114, [3]WinningBids!$B$1:$L$494, 8,0)</f>
        <v>4026000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2" x14ac:dyDescent="0.2">
      <c r="A115">
        <v>114</v>
      </c>
      <c r="B115" t="s">
        <v>1284</v>
      </c>
      <c r="C115">
        <v>28.03085445</v>
      </c>
      <c r="D115">
        <v>-81.841330450000001</v>
      </c>
      <c r="E115">
        <v>483924</v>
      </c>
      <c r="F115" s="1">
        <f>VLOOKUP(B115, [3]WinningBids!$B$1:$L$494, 8,0)</f>
        <v>762000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 x14ac:dyDescent="0.2">
      <c r="A116">
        <v>115</v>
      </c>
      <c r="B116" t="s">
        <v>1285</v>
      </c>
      <c r="C116">
        <v>34.052234200000001</v>
      </c>
      <c r="D116">
        <v>-118.24368490000001</v>
      </c>
      <c r="E116">
        <v>16391589.999999998</v>
      </c>
      <c r="F116" s="1">
        <f>VLOOKUP(B116, [3]WinningBids!$B$1:$L$494, 8,0)</f>
        <v>374530000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 x14ac:dyDescent="0.2">
      <c r="A117">
        <v>116</v>
      </c>
      <c r="B117" t="s">
        <v>1286</v>
      </c>
      <c r="C117">
        <v>28.347922799999999</v>
      </c>
      <c r="D117">
        <v>-80.707831300000009</v>
      </c>
      <c r="E117">
        <v>476230</v>
      </c>
      <c r="F117" s="1">
        <f>VLOOKUP(B117, [3]WinningBids!$B$1:$L$494, 8,0)</f>
        <v>714000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 x14ac:dyDescent="0.2">
      <c r="A118">
        <v>117</v>
      </c>
      <c r="B118" t="s">
        <v>1287</v>
      </c>
      <c r="C118">
        <v>28.538335499999999</v>
      </c>
      <c r="D118">
        <v>-81.379236500000005</v>
      </c>
      <c r="E118">
        <v>1697906</v>
      </c>
      <c r="F118" s="1">
        <f>VLOOKUP(B118, [3]WinningBids!$B$1:$L$494, 8,0)</f>
        <v>6566000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 x14ac:dyDescent="0.2">
      <c r="A119">
        <v>118</v>
      </c>
      <c r="B119" t="s">
        <v>1288</v>
      </c>
      <c r="C119">
        <v>42.098686700000002</v>
      </c>
      <c r="D119">
        <v>-75.917973799999999</v>
      </c>
      <c r="E119">
        <v>345959</v>
      </c>
      <c r="F119" s="1">
        <f>VLOOKUP(B119, [3]WinningBids!$B$1:$L$494, 8,0)</f>
        <v>778000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x14ac:dyDescent="0.2">
      <c r="A120">
        <v>119</v>
      </c>
      <c r="B120" t="s">
        <v>1289</v>
      </c>
      <c r="C120">
        <v>41.433213249999994</v>
      </c>
      <c r="D120">
        <v>-72.989689999999996</v>
      </c>
      <c r="E120">
        <v>1006201</v>
      </c>
      <c r="F120" s="1">
        <f>VLOOKUP(B120, [3]WinningBids!$B$1:$L$494, 8,0)</f>
        <v>3903000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2" x14ac:dyDescent="0.2">
      <c r="A121">
        <v>120</v>
      </c>
      <c r="B121" t="s">
        <v>1290</v>
      </c>
      <c r="C121">
        <v>41.300266266666668</v>
      </c>
      <c r="D121">
        <v>-75.808342400000001</v>
      </c>
      <c r="E121">
        <v>672498</v>
      </c>
      <c r="F121" s="1">
        <f>VLOOKUP(B121, [3]WinningBids!$B$1:$L$494, 8,0)</f>
        <v>1998000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1:32" x14ac:dyDescent="0.2">
      <c r="A122">
        <v>121</v>
      </c>
      <c r="B122" t="s">
        <v>1291</v>
      </c>
      <c r="C122">
        <v>30.651170650000001</v>
      </c>
      <c r="D122">
        <v>-96.352184999999992</v>
      </c>
      <c r="E122">
        <v>184885</v>
      </c>
      <c r="F122" s="1">
        <f>VLOOKUP(B122, [3]WinningBids!$B$1:$L$494, 8,0)</f>
        <v>693000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x14ac:dyDescent="0.2">
      <c r="A123">
        <v>122</v>
      </c>
      <c r="B123" t="s">
        <v>1292</v>
      </c>
      <c r="C123">
        <v>46.138167600000003</v>
      </c>
      <c r="D123">
        <v>-122.9381672</v>
      </c>
      <c r="E123">
        <v>96772</v>
      </c>
      <c r="F123" s="1">
        <f>VLOOKUP(B123, [3]WinningBids!$B$1:$L$494, 8,0)</f>
        <v>243000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x14ac:dyDescent="0.2">
      <c r="A124">
        <v>123</v>
      </c>
      <c r="B124" t="s">
        <v>1293</v>
      </c>
      <c r="C124">
        <v>40.491510699999999</v>
      </c>
      <c r="D124">
        <v>-105.07970155000001</v>
      </c>
      <c r="E124">
        <v>251494.00000000003</v>
      </c>
      <c r="F124" s="1">
        <f>VLOOKUP(B124, [3]WinningBids!$B$1:$L$494, 8,0)</f>
        <v>396000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>
        <v>0</v>
      </c>
    </row>
    <row r="125" spans="1:32" x14ac:dyDescent="0.2">
      <c r="A125">
        <v>124</v>
      </c>
      <c r="B125" t="s">
        <v>1294</v>
      </c>
      <c r="C125">
        <v>42.733411250000003</v>
      </c>
      <c r="D125">
        <v>-73.847900199999998</v>
      </c>
      <c r="E125">
        <v>1047323.9999999999</v>
      </c>
      <c r="F125" s="1">
        <f>VLOOKUP(B125, [3]WinningBids!$B$1:$L$494, 8,0)</f>
        <v>3360000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1:32" x14ac:dyDescent="0.2">
      <c r="A126">
        <v>125</v>
      </c>
      <c r="B126" t="s">
        <v>1295</v>
      </c>
      <c r="C126">
        <v>40.64093136666667</v>
      </c>
      <c r="D126">
        <v>-75.360457833333328</v>
      </c>
      <c r="E126">
        <v>740395</v>
      </c>
      <c r="F126" s="1">
        <f>VLOOKUP(B126, [3]WinningBids!$B$1:$L$494, 8,0)</f>
        <v>2699000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 x14ac:dyDescent="0.2">
      <c r="A127">
        <v>126</v>
      </c>
      <c r="B127" t="s">
        <v>1296</v>
      </c>
      <c r="C127">
        <v>35.456893000000001</v>
      </c>
      <c r="D127">
        <v>-82.506219850000008</v>
      </c>
      <c r="E127">
        <v>608250</v>
      </c>
      <c r="F127" s="1">
        <f>VLOOKUP(B127, [3]WinningBids!$B$1:$L$494, 8,0)</f>
        <v>1597000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2" x14ac:dyDescent="0.2">
      <c r="A128">
        <v>127</v>
      </c>
      <c r="B128" t="s">
        <v>1297</v>
      </c>
      <c r="C128">
        <v>39.013243450000004</v>
      </c>
      <c r="D128">
        <v>-86.506800300000009</v>
      </c>
      <c r="E128">
        <v>240734</v>
      </c>
      <c r="F128" s="1">
        <f>VLOOKUP(B128, [3]WinningBids!$B$1:$L$494, 8,0)</f>
        <v>493000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 x14ac:dyDescent="0.2">
      <c r="A129">
        <v>128</v>
      </c>
      <c r="B129" t="s">
        <v>1298</v>
      </c>
      <c r="C129">
        <v>35.244584450000005</v>
      </c>
      <c r="D129">
        <v>-81.01521360000001</v>
      </c>
      <c r="E129">
        <v>2078082.9999999998</v>
      </c>
      <c r="F129" s="1">
        <f>VLOOKUP(B129, [3]WinningBids!$B$1:$L$494, 8,0)</f>
        <v>33361000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 x14ac:dyDescent="0.2">
      <c r="A130">
        <v>129</v>
      </c>
      <c r="B130" t="s">
        <v>1299</v>
      </c>
      <c r="C130">
        <v>39.103118199999997</v>
      </c>
      <c r="D130">
        <v>-84.512019600000002</v>
      </c>
      <c r="E130">
        <v>2170768</v>
      </c>
      <c r="F130" s="1">
        <f>VLOOKUP(B130, [3]WinningBids!$B$1:$L$494, 8,0)</f>
        <v>21312000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x14ac:dyDescent="0.2">
      <c r="A131">
        <v>130</v>
      </c>
      <c r="B131" t="s">
        <v>1300</v>
      </c>
      <c r="C131">
        <v>39.201440400000003</v>
      </c>
      <c r="D131">
        <v>-85.921379599999995</v>
      </c>
      <c r="E131">
        <v>155281</v>
      </c>
      <c r="F131" s="1">
        <f>VLOOKUP(B131, [3]WinningBids!$B$1:$L$494, 8,0)</f>
        <v>233000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 x14ac:dyDescent="0.2">
      <c r="A132">
        <v>131</v>
      </c>
      <c r="B132" t="s">
        <v>1301</v>
      </c>
      <c r="C132">
        <v>39.961175500000003</v>
      </c>
      <c r="D132">
        <v>-82.998794200000006</v>
      </c>
      <c r="E132">
        <v>1692240</v>
      </c>
      <c r="F132" s="1">
        <f>VLOOKUP(B132, [3]WinningBids!$B$1:$L$494, 8,0)</f>
        <v>12752000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x14ac:dyDescent="0.2">
      <c r="A133">
        <v>132</v>
      </c>
      <c r="B133" t="s">
        <v>1302</v>
      </c>
      <c r="C133">
        <v>36.162838999999998</v>
      </c>
      <c r="D133">
        <v>-85.5016423</v>
      </c>
      <c r="E133">
        <v>138089</v>
      </c>
      <c r="F133" s="1">
        <f>VLOOKUP(B133, [3]WinningBids!$B$1:$L$494, 8,0)</f>
        <v>474000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x14ac:dyDescent="0.2">
      <c r="A134">
        <v>133</v>
      </c>
      <c r="B134" t="s">
        <v>1303</v>
      </c>
      <c r="C134">
        <v>36.9486986</v>
      </c>
      <c r="D134">
        <v>-84.096876100000003</v>
      </c>
      <c r="E134">
        <v>144931</v>
      </c>
      <c r="F134" s="1">
        <f>VLOOKUP(B134, [3]WinningBids!$B$1:$L$494, 8,0)</f>
        <v>326000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 x14ac:dyDescent="0.2">
      <c r="A135">
        <v>134</v>
      </c>
      <c r="B135" t="s">
        <v>1304</v>
      </c>
      <c r="C135">
        <v>39.841587199999999</v>
      </c>
      <c r="D135">
        <v>-84.000212000000005</v>
      </c>
      <c r="E135">
        <v>1219933</v>
      </c>
      <c r="F135" s="1">
        <f>VLOOKUP(B135, [3]WinningBids!$B$1:$L$494, 8,0)</f>
        <v>3050000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</row>
    <row r="136" spans="1:32" x14ac:dyDescent="0.2">
      <c r="A136">
        <v>135</v>
      </c>
      <c r="B136" t="s">
        <v>1305</v>
      </c>
      <c r="C136">
        <v>41.074145549999997</v>
      </c>
      <c r="D136">
        <v>-78.598756649999999</v>
      </c>
      <c r="E136">
        <v>129314.00000000001</v>
      </c>
      <c r="F136" s="1">
        <f>VLOOKUP(B136, [3]WinningBids!$B$1:$L$494, 8,0)</f>
        <v>291000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2" x14ac:dyDescent="0.2">
      <c r="A137">
        <v>136</v>
      </c>
      <c r="B137" t="s">
        <v>1306</v>
      </c>
      <c r="C137">
        <v>37.971559200000002</v>
      </c>
      <c r="D137">
        <v>-87.571089799999996</v>
      </c>
      <c r="E137">
        <v>523510</v>
      </c>
      <c r="F137" s="1">
        <f>VLOOKUP(B137, [3]WinningBids!$B$1:$L$494, 8,0)</f>
        <v>1309000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1:32" x14ac:dyDescent="0.2">
      <c r="A138">
        <v>137</v>
      </c>
      <c r="B138" t="s">
        <v>1307</v>
      </c>
      <c r="C138">
        <v>46.877186299999998</v>
      </c>
      <c r="D138">
        <v>-96.789803399999997</v>
      </c>
      <c r="E138">
        <v>316537</v>
      </c>
      <c r="F138" s="1">
        <f>VLOOKUP(B138, [3]WinningBids!$B$1:$L$494, 8,0)</f>
        <v>712000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1:32" x14ac:dyDescent="0.2">
      <c r="A139">
        <v>138</v>
      </c>
      <c r="B139" t="s">
        <v>1308</v>
      </c>
      <c r="C139">
        <v>46.283521200000003</v>
      </c>
      <c r="D139">
        <v>-96.077788699999999</v>
      </c>
      <c r="E139">
        <v>131271</v>
      </c>
      <c r="F139" s="1">
        <f>VLOOKUP(B139, [3]WinningBids!$B$1:$L$494, 8,0)</f>
        <v>295000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x14ac:dyDescent="0.2">
      <c r="A140">
        <v>139</v>
      </c>
      <c r="B140" t="s">
        <v>1309</v>
      </c>
      <c r="C140">
        <v>47.9252568</v>
      </c>
      <c r="D140">
        <v>-97.032854700000001</v>
      </c>
      <c r="E140">
        <v>203087</v>
      </c>
      <c r="F140" s="1">
        <f>VLOOKUP(B140, [3]WinningBids!$B$1:$L$494, 8,0)</f>
        <v>457000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2" x14ac:dyDescent="0.2">
      <c r="A141">
        <v>140</v>
      </c>
      <c r="B141" t="s">
        <v>1310</v>
      </c>
      <c r="C141">
        <v>39.789676999999998</v>
      </c>
      <c r="D141">
        <v>-77.690547699999996</v>
      </c>
      <c r="E141">
        <v>366345</v>
      </c>
      <c r="F141" s="1">
        <f>VLOOKUP(B141, [3]WinningBids!$B$1:$L$494, 8,0)</f>
        <v>3205000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2" x14ac:dyDescent="0.2">
      <c r="A142">
        <v>141</v>
      </c>
      <c r="B142" t="s">
        <v>1311</v>
      </c>
      <c r="C142">
        <v>35.797960166666662</v>
      </c>
      <c r="D142">
        <v>-81.522753666666674</v>
      </c>
      <c r="E142">
        <v>341851</v>
      </c>
      <c r="F142" s="1">
        <f>VLOOKUP(B142, [3]WinningBids!$B$1:$L$494, 8,0)</f>
        <v>539000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2" x14ac:dyDescent="0.2">
      <c r="A143">
        <v>142</v>
      </c>
      <c r="B143" t="s">
        <v>1312</v>
      </c>
      <c r="C143">
        <v>29.7604267</v>
      </c>
      <c r="D143">
        <v>-95.369802800000002</v>
      </c>
      <c r="E143">
        <v>5045022</v>
      </c>
      <c r="F143" s="1">
        <f>VLOOKUP(B143, [3]WinningBids!$B$1:$L$494, 8,0)</f>
        <v>103104000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x14ac:dyDescent="0.2">
      <c r="A144">
        <v>143</v>
      </c>
      <c r="B144" t="s">
        <v>1313</v>
      </c>
      <c r="C144">
        <v>40.621455099999999</v>
      </c>
      <c r="D144">
        <v>-79.152534900000006</v>
      </c>
      <c r="E144">
        <v>89605</v>
      </c>
      <c r="F144" s="1">
        <f>VLOOKUP(B144, [3]WinningBids!$B$1:$L$494, 8,0)</f>
        <v>202000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</row>
    <row r="145" spans="1:32" x14ac:dyDescent="0.2">
      <c r="A145">
        <v>144</v>
      </c>
      <c r="B145" t="s">
        <v>1314</v>
      </c>
      <c r="C145">
        <v>36.979370849999995</v>
      </c>
      <c r="D145">
        <v>-94.695368200000004</v>
      </c>
      <c r="E145">
        <v>247343</v>
      </c>
      <c r="F145" s="1">
        <f>VLOOKUP(B145, [3]WinningBids!$B$1:$L$494, 8,0)</f>
        <v>371000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 x14ac:dyDescent="0.2">
      <c r="A146">
        <v>145</v>
      </c>
      <c r="B146" t="s">
        <v>1315</v>
      </c>
      <c r="C146">
        <v>36.430936850000002</v>
      </c>
      <c r="D146">
        <v>-82.457645649999989</v>
      </c>
      <c r="E146">
        <v>707899</v>
      </c>
      <c r="F146" s="1">
        <f>VLOOKUP(B146, [3]WinningBids!$B$1:$L$494, 8,0)</f>
        <v>8121000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 x14ac:dyDescent="0.2">
      <c r="A147">
        <v>146</v>
      </c>
      <c r="B147" t="s">
        <v>1316</v>
      </c>
      <c r="C147">
        <v>32.319939599999998</v>
      </c>
      <c r="D147">
        <v>-106.7636538</v>
      </c>
      <c r="E147">
        <v>249902.00000000003</v>
      </c>
      <c r="F147" s="1">
        <f>VLOOKUP(B147, [3]WinningBids!$B$1:$L$494, 8,0)</f>
        <v>446000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2" x14ac:dyDescent="0.2">
      <c r="A148">
        <v>147</v>
      </c>
      <c r="B148" t="s">
        <v>1317</v>
      </c>
      <c r="C148">
        <v>46.138167600000003</v>
      </c>
      <c r="D148">
        <v>-122.9381672</v>
      </c>
      <c r="E148">
        <v>96772</v>
      </c>
      <c r="F148" s="1">
        <f>VLOOKUP(B148, [3]WinningBids!$B$1:$L$494, 8,0)</f>
        <v>163000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 x14ac:dyDescent="0.2">
      <c r="A149">
        <v>148</v>
      </c>
      <c r="B149" t="s">
        <v>1318</v>
      </c>
      <c r="C149">
        <v>36.691526199999998</v>
      </c>
      <c r="D149">
        <v>-79.872538599999999</v>
      </c>
      <c r="E149">
        <v>92753</v>
      </c>
      <c r="F149" s="1">
        <f>VLOOKUP(B149, [3]WinningBids!$B$1:$L$494, 8,0)</f>
        <v>421000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1:32" x14ac:dyDescent="0.2">
      <c r="A150">
        <v>149</v>
      </c>
      <c r="B150" t="s">
        <v>1319</v>
      </c>
      <c r="C150">
        <v>41.433213249999994</v>
      </c>
      <c r="D150">
        <v>-72.989689999999996</v>
      </c>
      <c r="E150">
        <v>1006201</v>
      </c>
      <c r="F150" s="1">
        <f>VLOOKUP(B150, [3]WinningBids!$B$1:$L$494, 8,0)</f>
        <v>3217000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</row>
    <row r="151" spans="1:32" x14ac:dyDescent="0.2">
      <c r="A151">
        <v>150</v>
      </c>
      <c r="B151" t="s">
        <v>1320</v>
      </c>
      <c r="C151">
        <v>41.439959399999999</v>
      </c>
      <c r="D151">
        <v>-72.087715700000004</v>
      </c>
      <c r="E151">
        <v>368179</v>
      </c>
      <c r="F151" s="1">
        <f>VLOOKUP(B151, [3]WinningBids!$B$1:$L$494, 8,0)</f>
        <v>552000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x14ac:dyDescent="0.2">
      <c r="A152">
        <v>151</v>
      </c>
      <c r="B152" t="s">
        <v>1321</v>
      </c>
      <c r="C152">
        <v>36.851847599999999</v>
      </c>
      <c r="D152">
        <v>-76.131928799999997</v>
      </c>
      <c r="E152">
        <v>1784356</v>
      </c>
      <c r="F152" s="1">
        <f>VLOOKUP(B152, [3]WinningBids!$B$1:$L$494, 8,0)</f>
        <v>36804000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1:32" x14ac:dyDescent="0.2">
      <c r="A153">
        <v>152</v>
      </c>
      <c r="B153" t="s">
        <v>1322</v>
      </c>
      <c r="C153">
        <v>35.467560200000001</v>
      </c>
      <c r="D153">
        <v>-97.5164276</v>
      </c>
      <c r="E153">
        <v>1434827</v>
      </c>
      <c r="F153" s="1">
        <f>VLOOKUP(B153, [3]WinningBids!$B$1:$L$494, 8,0)</f>
        <v>34135000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1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1:32" x14ac:dyDescent="0.2">
      <c r="A154">
        <v>153</v>
      </c>
      <c r="B154" t="s">
        <v>1323</v>
      </c>
      <c r="C154">
        <v>40.440624800000002</v>
      </c>
      <c r="D154">
        <v>-79.995886400000003</v>
      </c>
      <c r="E154">
        <v>2471759</v>
      </c>
      <c r="F154" s="1">
        <f>VLOOKUP(B154, [3]WinningBids!$B$1:$L$494, 8,0)</f>
        <v>12359000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1:32" x14ac:dyDescent="0.2">
      <c r="A155">
        <v>154</v>
      </c>
      <c r="B155" t="s">
        <v>1324</v>
      </c>
      <c r="C155">
        <v>41.813704000000001</v>
      </c>
      <c r="D155">
        <v>-73.95916545</v>
      </c>
      <c r="E155">
        <v>457899</v>
      </c>
      <c r="F155" s="1">
        <f>VLOOKUP(B155, [3]WinningBids!$B$1:$L$494, 8,0)</f>
        <v>687000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2" x14ac:dyDescent="0.2">
      <c r="A156">
        <v>155</v>
      </c>
      <c r="B156" t="s">
        <v>1325</v>
      </c>
      <c r="C156">
        <v>41.851350050000001</v>
      </c>
      <c r="D156">
        <v>-71.39769505000001</v>
      </c>
      <c r="E156">
        <v>1582997</v>
      </c>
      <c r="F156" s="1">
        <f>VLOOKUP(B156, [3]WinningBids!$B$1:$L$494, 8,0)</f>
        <v>3957000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2" x14ac:dyDescent="0.2">
      <c r="A157">
        <v>156</v>
      </c>
      <c r="B157" t="s">
        <v>1326</v>
      </c>
      <c r="C157">
        <v>37.270970400000003</v>
      </c>
      <c r="D157">
        <v>-79.9414266</v>
      </c>
      <c r="E157">
        <v>664313</v>
      </c>
      <c r="F157" s="1">
        <f>VLOOKUP(B157, [3]WinningBids!$B$1:$L$494, 8,0)</f>
        <v>1947000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1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x14ac:dyDescent="0.2">
      <c r="A158">
        <v>157</v>
      </c>
      <c r="B158" t="s">
        <v>1327</v>
      </c>
      <c r="C158">
        <v>41.300266266666668</v>
      </c>
      <c r="D158">
        <v>-75.808342400000001</v>
      </c>
      <c r="E158">
        <v>672498</v>
      </c>
      <c r="F158" s="1">
        <f>VLOOKUP(B158, [3]WinningBids!$B$1:$L$494, 8,0)</f>
        <v>1681000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 x14ac:dyDescent="0.2">
      <c r="A159">
        <v>158</v>
      </c>
      <c r="B159" t="s">
        <v>1328</v>
      </c>
      <c r="C159">
        <v>47.429543150000001</v>
      </c>
      <c r="D159">
        <v>-122.38818069999999</v>
      </c>
      <c r="E159">
        <v>3232492</v>
      </c>
      <c r="F159" s="1">
        <f>VLOOKUP(B159, [3]WinningBids!$B$1:$L$494, 8,0)</f>
        <v>35709000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 x14ac:dyDescent="0.2">
      <c r="A160">
        <v>159</v>
      </c>
      <c r="B160" t="s">
        <v>1329</v>
      </c>
      <c r="C160">
        <v>38.704460900000001</v>
      </c>
      <c r="D160">
        <v>-93.2282613</v>
      </c>
      <c r="E160">
        <v>92562</v>
      </c>
      <c r="F160" s="1">
        <f>VLOOKUP(B160, [3]WinningBids!$B$1:$L$494, 8,0)</f>
        <v>208000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x14ac:dyDescent="0.2">
      <c r="A161">
        <v>160</v>
      </c>
      <c r="B161" t="s">
        <v>1330</v>
      </c>
      <c r="C161">
        <v>42.423007999999996</v>
      </c>
      <c r="D161">
        <v>-71.802294450000005</v>
      </c>
      <c r="E161">
        <v>750963</v>
      </c>
      <c r="F161" s="1">
        <f>VLOOKUP(B161, [3]WinningBids!$B$1:$L$494, 8,0)</f>
        <v>1877000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 x14ac:dyDescent="0.2">
      <c r="A162">
        <v>161</v>
      </c>
      <c r="B162" t="s">
        <v>1331</v>
      </c>
      <c r="C162">
        <v>30.267153</v>
      </c>
      <c r="D162">
        <v>-97.743060799999995</v>
      </c>
      <c r="E162">
        <v>1325029</v>
      </c>
      <c r="F162" s="1">
        <f>VLOOKUP(B162, [3]WinningBids!$B$1:$L$494, 8,0)</f>
        <v>13674000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 x14ac:dyDescent="0.2">
      <c r="A163">
        <v>162</v>
      </c>
      <c r="B163" t="s">
        <v>1332</v>
      </c>
      <c r="C163">
        <v>39.103118199999997</v>
      </c>
      <c r="D163">
        <v>-84.512019600000002</v>
      </c>
      <c r="E163">
        <v>2170768</v>
      </c>
      <c r="F163" s="1">
        <f>VLOOKUP(B163, [3]WinningBids!$B$1:$L$494, 8,0)</f>
        <v>24841000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2" x14ac:dyDescent="0.2">
      <c r="A164">
        <v>163</v>
      </c>
      <c r="B164" t="s">
        <v>1333</v>
      </c>
      <c r="C164">
        <v>39.961175500000003</v>
      </c>
      <c r="D164">
        <v>-82.998794200000006</v>
      </c>
      <c r="E164">
        <v>1692240</v>
      </c>
      <c r="F164" s="1">
        <f>VLOOKUP(B164, [3]WinningBids!$B$1:$L$494, 8,0)</f>
        <v>12859000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x14ac:dyDescent="0.2">
      <c r="A165">
        <v>164</v>
      </c>
      <c r="B165" t="s">
        <v>1334</v>
      </c>
      <c r="C165">
        <v>39.841587199999999</v>
      </c>
      <c r="D165">
        <v>-84.000212000000005</v>
      </c>
      <c r="E165">
        <v>1219933</v>
      </c>
      <c r="F165" s="1">
        <f>VLOOKUP(B165, [3]WinningBids!$B$1:$L$494, 8,0)</f>
        <v>3393000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1:32" x14ac:dyDescent="0.2">
      <c r="A166">
        <v>165</v>
      </c>
      <c r="B166" t="s">
        <v>1335</v>
      </c>
      <c r="C166">
        <v>36.072635400000003</v>
      </c>
      <c r="D166">
        <v>-79.791975399999998</v>
      </c>
      <c r="E166">
        <v>1454066</v>
      </c>
      <c r="F166" s="1">
        <f>VLOOKUP(B166, [3]WinningBids!$B$1:$L$494, 8,0)</f>
        <v>18238000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2" x14ac:dyDescent="0.2">
      <c r="A167">
        <v>166</v>
      </c>
      <c r="B167" t="s">
        <v>1336</v>
      </c>
      <c r="C167">
        <v>28.03085445</v>
      </c>
      <c r="D167">
        <v>-81.841330450000001</v>
      </c>
      <c r="E167">
        <v>483924</v>
      </c>
      <c r="F167" s="1">
        <f>VLOOKUP(B167, [3]WinningBids!$B$1:$L$494, 8,0)</f>
        <v>904000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 x14ac:dyDescent="0.2">
      <c r="A168">
        <v>167</v>
      </c>
      <c r="B168" t="s">
        <v>1337</v>
      </c>
      <c r="C168">
        <v>32.319939599999998</v>
      </c>
      <c r="D168">
        <v>-106.7636538</v>
      </c>
      <c r="E168">
        <v>249902.00000000003</v>
      </c>
      <c r="F168" s="1">
        <f>VLOOKUP(B168, [3]WinningBids!$B$1:$L$494, 8,0)</f>
        <v>516000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2" x14ac:dyDescent="0.2">
      <c r="A169">
        <v>168</v>
      </c>
      <c r="B169" t="s">
        <v>1338</v>
      </c>
      <c r="C169">
        <v>26.2034071</v>
      </c>
      <c r="D169">
        <v>-98.230012400000007</v>
      </c>
      <c r="E169">
        <v>623060</v>
      </c>
      <c r="F169" s="1">
        <f>VLOOKUP(B169, [3]WinningBids!$B$1:$L$494, 8,0)</f>
        <v>3566000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 x14ac:dyDescent="0.2">
      <c r="A170">
        <v>169</v>
      </c>
      <c r="B170" t="s">
        <v>1339</v>
      </c>
      <c r="C170">
        <v>28.347922799999999</v>
      </c>
      <c r="D170">
        <v>-80.707831300000009</v>
      </c>
      <c r="E170">
        <v>476230</v>
      </c>
      <c r="F170" s="1">
        <f>VLOOKUP(B170, [3]WinningBids!$B$1:$L$494, 8,0)</f>
        <v>890000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 x14ac:dyDescent="0.2">
      <c r="A171">
        <v>170</v>
      </c>
      <c r="B171" t="s">
        <v>1340</v>
      </c>
      <c r="C171">
        <v>36.851847599999999</v>
      </c>
      <c r="D171">
        <v>-76.131928799999997</v>
      </c>
      <c r="E171">
        <v>1784356</v>
      </c>
      <c r="F171" s="1">
        <f>VLOOKUP(B171, [3]WinningBids!$B$1:$L$494, 8,0)</f>
        <v>39647000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</row>
    <row r="172" spans="1:32" x14ac:dyDescent="0.2">
      <c r="A172">
        <v>171</v>
      </c>
      <c r="B172" t="s">
        <v>1341</v>
      </c>
      <c r="C172">
        <v>28.538335499999999</v>
      </c>
      <c r="D172">
        <v>-81.379236500000005</v>
      </c>
      <c r="E172">
        <v>1697906</v>
      </c>
      <c r="F172" s="1">
        <f>VLOOKUP(B172, [3]WinningBids!$B$1:$L$494, 8,0)</f>
        <v>8260000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2" x14ac:dyDescent="0.2">
      <c r="A173">
        <v>172</v>
      </c>
      <c r="B173" t="s">
        <v>1342</v>
      </c>
      <c r="C173">
        <v>37.384326250000001</v>
      </c>
      <c r="D173">
        <v>-77.418987399999992</v>
      </c>
      <c r="E173">
        <v>1256479</v>
      </c>
      <c r="F173" s="1">
        <f>VLOOKUP(B173, [3]WinningBids!$B$1:$L$494, 8,0)</f>
        <v>28773000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1:32" x14ac:dyDescent="0.2">
      <c r="A174">
        <v>173</v>
      </c>
      <c r="B174" t="s">
        <v>1343</v>
      </c>
      <c r="C174">
        <v>47.429543150000001</v>
      </c>
      <c r="D174">
        <v>-122.38818069999999</v>
      </c>
      <c r="E174">
        <v>3232492</v>
      </c>
      <c r="F174" s="1">
        <f>VLOOKUP(B174, [3]WinningBids!$B$1:$L$494, 8,0)</f>
        <v>37033000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</vt:lpstr>
      <vt:lpstr>Auction 5</vt:lpstr>
      <vt:lpstr>Auction 22</vt:lpstr>
      <vt:lpstr>Auction 35</vt:lpstr>
      <vt:lpstr>Auction 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2017-04-14T07:07:51Z</dcterms:created>
  <dcterms:modified xsi:type="dcterms:W3CDTF">2017-04-14T07:15:37Z</dcterms:modified>
</cp:coreProperties>
</file>